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 showInkAnnotation="0" codeName="Ten_skoroszyt" defaultThemeVersion="124226"/>
  <xr:revisionPtr revIDLastSave="11" documentId="10_ncr:80000_{E246B8D6-E9C9-4095-A62A-C7CDC4AC22C2}" xr6:coauthVersionLast="47" xr6:coauthVersionMax="47" xr10:uidLastSave="{C6AF2821-C92C-4AE3-BE9E-4E47C32EE3D7}"/>
  <bookViews>
    <workbookView xWindow="-120" yWindow="-120" windowWidth="29040" windowHeight="15720" tabRatio="644" xr2:uid="{00000000-000D-0000-FFFF-FFFF00000000}"/>
  </bookViews>
  <sheets>
    <sheet name="protokół WAGI" sheetId="5" r:id="rId1"/>
    <sheet name="protokół zawodów" sheetId="4" r:id="rId2"/>
    <sheet name="pomocnicza" sheetId="6" state="veryHidden" r:id="rId3"/>
    <sheet name="instrukcja" sheetId="2" r:id="rId4"/>
    <sheet name="licencjenew" sheetId="9" state="veryHidden" r:id="rId5"/>
  </sheets>
  <definedNames>
    <definedName name="DaneZewnętrzne_1" localSheetId="4" hidden="1">licencjenew!$A$1:$I$1293</definedName>
    <definedName name="logo1">INDEX(pomocnicza!$B$4:$C$21,(MATCH('protokół zawodów'!$B$7,pomocnicza!$B:$B,0))-3,2)</definedName>
    <definedName name="logo2">INDEX(pomocnicza!$B$4:$C$21,(MATCH('protokół zawodów'!$B$18,pomocnicza!$B:$B,0))-3,2)</definedName>
    <definedName name="logo3">INDEX(pomocnicza!$B$4:$C$21,(MATCH('protokół zawodów'!$B$29,pomocnicza!$B:$B,0))-3,2)</definedName>
    <definedName name="logo4">INDEX(pomocnicza!$B$4:$C$21,(MATCH('protokół zawodów'!$B$40,pomocnicza!$B:$B,0))-3,2)</definedName>
    <definedName name="logo5">INDEX(pomocnicza!$B$4:$C$21,(MATCH('protokół zawodów'!$B$51,pomocnicza!$B:$B,0))-3,2)</definedName>
    <definedName name="logo6">INDEX(pomocnicza!$B$4:$C$21,(MATCH('protokół zawodów'!$B$62,pomocnicza!$B:$B,0))-3,2)</definedName>
    <definedName name="_xlnm.Print_Area" localSheetId="0">'protokół WAGI'!$A$1:$K$47</definedName>
    <definedName name="_xlnm.Print_Area" localSheetId="1">'protokół zawodów'!$A$1:$Z$76</definedName>
  </definedNames>
  <calcPr calcId="191029"/>
</workbook>
</file>

<file path=xl/calcChain.xml><?xml version="1.0" encoding="utf-8"?>
<calcChain xmlns="http://schemas.openxmlformats.org/spreadsheetml/2006/main">
  <c r="H4" i="4" l="1"/>
  <c r="J11" i="4"/>
  <c r="AJ71" i="4"/>
  <c r="AI71" i="4"/>
  <c r="AH71" i="4"/>
  <c r="AK71" i="4" s="1"/>
  <c r="AF71" i="4"/>
  <c r="AE71" i="4"/>
  <c r="AD71" i="4"/>
  <c r="P71" i="4"/>
  <c r="AN71" i="4" s="1"/>
  <c r="J71" i="4"/>
  <c r="AM71" i="4" s="1"/>
  <c r="I71" i="4"/>
  <c r="AC71" i="4" s="1"/>
  <c r="W71" i="4" s="1"/>
  <c r="H71" i="4"/>
  <c r="H72" i="4" s="1"/>
  <c r="G71" i="4"/>
  <c r="X71" i="4" s="1"/>
  <c r="E71" i="4"/>
  <c r="AB71" i="4" s="1"/>
  <c r="D71" i="4"/>
  <c r="C71" i="4"/>
  <c r="AJ70" i="4"/>
  <c r="AI70" i="4"/>
  <c r="AH70" i="4"/>
  <c r="AF70" i="4"/>
  <c r="AE70" i="4"/>
  <c r="AD70" i="4"/>
  <c r="P70" i="4"/>
  <c r="AN70" i="4" s="1"/>
  <c r="J70" i="4"/>
  <c r="AM70" i="4" s="1"/>
  <c r="I70" i="4"/>
  <c r="V70" i="4" s="1"/>
  <c r="H70" i="4"/>
  <c r="G70" i="4"/>
  <c r="X70" i="4" s="1"/>
  <c r="E70" i="4"/>
  <c r="AB70" i="4" s="1"/>
  <c r="D70" i="4"/>
  <c r="C70" i="4"/>
  <c r="AJ69" i="4"/>
  <c r="AI69" i="4"/>
  <c r="AH69" i="4"/>
  <c r="AK69" i="4" s="1"/>
  <c r="AF69" i="4"/>
  <c r="AE69" i="4"/>
  <c r="AD69" i="4"/>
  <c r="P69" i="4"/>
  <c r="AN69" i="4" s="1"/>
  <c r="J69" i="4"/>
  <c r="AM69" i="4" s="1"/>
  <c r="I69" i="4"/>
  <c r="AC69" i="4" s="1"/>
  <c r="W69" i="4" s="1"/>
  <c r="H69" i="4"/>
  <c r="G69" i="4"/>
  <c r="X69" i="4" s="1"/>
  <c r="E69" i="4"/>
  <c r="AB69" i="4" s="1"/>
  <c r="D69" i="4"/>
  <c r="C69" i="4"/>
  <c r="AJ68" i="4"/>
  <c r="AI68" i="4"/>
  <c r="AH68" i="4"/>
  <c r="AF68" i="4"/>
  <c r="AE68" i="4"/>
  <c r="AD68" i="4"/>
  <c r="P68" i="4"/>
  <c r="AN68" i="4" s="1"/>
  <c r="J68" i="4"/>
  <c r="AM68" i="4" s="1"/>
  <c r="I68" i="4"/>
  <c r="AC68" i="4" s="1"/>
  <c r="W68" i="4" s="1"/>
  <c r="H68" i="4"/>
  <c r="G68" i="4"/>
  <c r="X68" i="4" s="1"/>
  <c r="E68" i="4"/>
  <c r="AB68" i="4" s="1"/>
  <c r="D68" i="4"/>
  <c r="C68" i="4"/>
  <c r="AJ67" i="4"/>
  <c r="AI67" i="4"/>
  <c r="AH67" i="4"/>
  <c r="AF67" i="4"/>
  <c r="AE67" i="4"/>
  <c r="AD67" i="4"/>
  <c r="P67" i="4"/>
  <c r="AN67" i="4" s="1"/>
  <c r="J67" i="4"/>
  <c r="AM67" i="4" s="1"/>
  <c r="I67" i="4"/>
  <c r="V67" i="4" s="1"/>
  <c r="H67" i="4"/>
  <c r="G67" i="4"/>
  <c r="X67" i="4" s="1"/>
  <c r="E67" i="4"/>
  <c r="AB67" i="4" s="1"/>
  <c r="D67" i="4"/>
  <c r="C67" i="4"/>
  <c r="AJ66" i="4"/>
  <c r="AI66" i="4"/>
  <c r="AH66" i="4"/>
  <c r="AF66" i="4"/>
  <c r="AE66" i="4"/>
  <c r="AD66" i="4"/>
  <c r="P66" i="4"/>
  <c r="AN66" i="4" s="1"/>
  <c r="J66" i="4"/>
  <c r="AM66" i="4" s="1"/>
  <c r="I66" i="4"/>
  <c r="AC66" i="4" s="1"/>
  <c r="W66" i="4" s="1"/>
  <c r="H66" i="4"/>
  <c r="AC72" i="4" s="1"/>
  <c r="G66" i="4"/>
  <c r="X66" i="4" s="1"/>
  <c r="E66" i="4"/>
  <c r="AB66" i="4" s="1"/>
  <c r="D66" i="4"/>
  <c r="C66" i="4"/>
  <c r="AJ60" i="4"/>
  <c r="AI60" i="4"/>
  <c r="AH60" i="4"/>
  <c r="AF60" i="4"/>
  <c r="AE60" i="4"/>
  <c r="AD60" i="4"/>
  <c r="P60" i="4"/>
  <c r="AN60" i="4" s="1"/>
  <c r="J60" i="4"/>
  <c r="AM60" i="4" s="1"/>
  <c r="I60" i="4"/>
  <c r="AC60" i="4" s="1"/>
  <c r="W60" i="4" s="1"/>
  <c r="H60" i="4"/>
  <c r="H61" i="4" s="1"/>
  <c r="G60" i="4"/>
  <c r="X60" i="4" s="1"/>
  <c r="E60" i="4"/>
  <c r="AB60" i="4" s="1"/>
  <c r="D60" i="4"/>
  <c r="C60" i="4"/>
  <c r="AJ59" i="4"/>
  <c r="AI59" i="4"/>
  <c r="AH59" i="4"/>
  <c r="AF59" i="4"/>
  <c r="AE59" i="4"/>
  <c r="AD59" i="4"/>
  <c r="P59" i="4"/>
  <c r="AN59" i="4" s="1"/>
  <c r="J59" i="4"/>
  <c r="AM59" i="4" s="1"/>
  <c r="I59" i="4"/>
  <c r="V59" i="4" s="1"/>
  <c r="H59" i="4"/>
  <c r="G59" i="4"/>
  <c r="X59" i="4" s="1"/>
  <c r="E59" i="4"/>
  <c r="AB59" i="4" s="1"/>
  <c r="D59" i="4"/>
  <c r="C59" i="4"/>
  <c r="AJ58" i="4"/>
  <c r="AI58" i="4"/>
  <c r="AH58" i="4"/>
  <c r="AF58" i="4"/>
  <c r="AE58" i="4"/>
  <c r="AD58" i="4"/>
  <c r="P58" i="4"/>
  <c r="AN58" i="4" s="1"/>
  <c r="J58" i="4"/>
  <c r="AM58" i="4" s="1"/>
  <c r="I58" i="4"/>
  <c r="AC58" i="4" s="1"/>
  <c r="W58" i="4" s="1"/>
  <c r="H58" i="4"/>
  <c r="G58" i="4"/>
  <c r="X58" i="4" s="1"/>
  <c r="E58" i="4"/>
  <c r="AB58" i="4" s="1"/>
  <c r="D58" i="4"/>
  <c r="C58" i="4"/>
  <c r="AJ57" i="4"/>
  <c r="AI57" i="4"/>
  <c r="AH57" i="4"/>
  <c r="AF57" i="4"/>
  <c r="AE57" i="4"/>
  <c r="AD57" i="4"/>
  <c r="P57" i="4"/>
  <c r="AN57" i="4" s="1"/>
  <c r="J57" i="4"/>
  <c r="AM57" i="4" s="1"/>
  <c r="I57" i="4"/>
  <c r="AC57" i="4" s="1"/>
  <c r="W57" i="4" s="1"/>
  <c r="H57" i="4"/>
  <c r="G57" i="4"/>
  <c r="X57" i="4" s="1"/>
  <c r="E57" i="4"/>
  <c r="AB57" i="4" s="1"/>
  <c r="D57" i="4"/>
  <c r="C57" i="4"/>
  <c r="AJ56" i="4"/>
  <c r="AI56" i="4"/>
  <c r="AH56" i="4"/>
  <c r="AF56" i="4"/>
  <c r="AE56" i="4"/>
  <c r="AD56" i="4"/>
  <c r="P56" i="4"/>
  <c r="AN56" i="4" s="1"/>
  <c r="J56" i="4"/>
  <c r="AM56" i="4" s="1"/>
  <c r="I56" i="4"/>
  <c r="H56" i="4"/>
  <c r="G56" i="4"/>
  <c r="X56" i="4" s="1"/>
  <c r="E56" i="4"/>
  <c r="AB56" i="4" s="1"/>
  <c r="D56" i="4"/>
  <c r="C56" i="4"/>
  <c r="AJ55" i="4"/>
  <c r="AI55" i="4"/>
  <c r="AH55" i="4"/>
  <c r="AF55" i="4"/>
  <c r="AE55" i="4"/>
  <c r="AD55" i="4"/>
  <c r="P55" i="4"/>
  <c r="AN55" i="4" s="1"/>
  <c r="J55" i="4"/>
  <c r="AM55" i="4" s="1"/>
  <c r="I55" i="4"/>
  <c r="AC55" i="4" s="1"/>
  <c r="W55" i="4" s="1"/>
  <c r="H55" i="4"/>
  <c r="AC61" i="4" s="1"/>
  <c r="G55" i="4"/>
  <c r="X55" i="4" s="1"/>
  <c r="E55" i="4"/>
  <c r="AB55" i="4" s="1"/>
  <c r="D55" i="4"/>
  <c r="C55" i="4"/>
  <c r="AJ49" i="4"/>
  <c r="AI49" i="4"/>
  <c r="AH49" i="4"/>
  <c r="AF49" i="4"/>
  <c r="AE49" i="4"/>
  <c r="AD49" i="4"/>
  <c r="P49" i="4"/>
  <c r="AN49" i="4" s="1"/>
  <c r="J49" i="4"/>
  <c r="AM49" i="4" s="1"/>
  <c r="I49" i="4"/>
  <c r="AC49" i="4" s="1"/>
  <c r="W49" i="4" s="1"/>
  <c r="H49" i="4"/>
  <c r="H50" i="4" s="1"/>
  <c r="G49" i="4"/>
  <c r="X49" i="4" s="1"/>
  <c r="E49" i="4"/>
  <c r="AB49" i="4" s="1"/>
  <c r="D49" i="4"/>
  <c r="C49" i="4"/>
  <c r="AJ48" i="4"/>
  <c r="AI48" i="4"/>
  <c r="AH48" i="4"/>
  <c r="AF48" i="4"/>
  <c r="AE48" i="4"/>
  <c r="AD48" i="4"/>
  <c r="P48" i="4"/>
  <c r="AN48" i="4" s="1"/>
  <c r="J48" i="4"/>
  <c r="AM48" i="4" s="1"/>
  <c r="I48" i="4"/>
  <c r="V48" i="4" s="1"/>
  <c r="H48" i="4"/>
  <c r="G48" i="4"/>
  <c r="X48" i="4" s="1"/>
  <c r="E48" i="4"/>
  <c r="AB48" i="4" s="1"/>
  <c r="D48" i="4"/>
  <c r="C48" i="4"/>
  <c r="AJ47" i="4"/>
  <c r="AI47" i="4"/>
  <c r="AH47" i="4"/>
  <c r="AF47" i="4"/>
  <c r="AE47" i="4"/>
  <c r="AD47" i="4"/>
  <c r="P47" i="4"/>
  <c r="AN47" i="4" s="1"/>
  <c r="J47" i="4"/>
  <c r="AM47" i="4" s="1"/>
  <c r="I47" i="4"/>
  <c r="AC47" i="4" s="1"/>
  <c r="W47" i="4" s="1"/>
  <c r="H47" i="4"/>
  <c r="G47" i="4"/>
  <c r="X47" i="4" s="1"/>
  <c r="E47" i="4"/>
  <c r="AB47" i="4" s="1"/>
  <c r="D47" i="4"/>
  <c r="C47" i="4"/>
  <c r="AJ46" i="4"/>
  <c r="AI46" i="4"/>
  <c r="AH46" i="4"/>
  <c r="AF46" i="4"/>
  <c r="AE46" i="4"/>
  <c r="AD46" i="4"/>
  <c r="P46" i="4"/>
  <c r="AN46" i="4" s="1"/>
  <c r="J46" i="4"/>
  <c r="AM46" i="4" s="1"/>
  <c r="I46" i="4"/>
  <c r="AC46" i="4" s="1"/>
  <c r="W46" i="4" s="1"/>
  <c r="H46" i="4"/>
  <c r="G46" i="4"/>
  <c r="X46" i="4" s="1"/>
  <c r="E46" i="4"/>
  <c r="AB46" i="4" s="1"/>
  <c r="D46" i="4"/>
  <c r="C46" i="4"/>
  <c r="AJ45" i="4"/>
  <c r="AI45" i="4"/>
  <c r="AH45" i="4"/>
  <c r="AF45" i="4"/>
  <c r="AE45" i="4"/>
  <c r="AD45" i="4"/>
  <c r="P45" i="4"/>
  <c r="AN45" i="4" s="1"/>
  <c r="J45" i="4"/>
  <c r="AM45" i="4" s="1"/>
  <c r="I45" i="4"/>
  <c r="V45" i="4" s="1"/>
  <c r="H45" i="4"/>
  <c r="G45" i="4"/>
  <c r="X45" i="4" s="1"/>
  <c r="E45" i="4"/>
  <c r="AB45" i="4" s="1"/>
  <c r="D45" i="4"/>
  <c r="C45" i="4"/>
  <c r="AJ44" i="4"/>
  <c r="AI44" i="4"/>
  <c r="AH44" i="4"/>
  <c r="AF44" i="4"/>
  <c r="AE44" i="4"/>
  <c r="AD44" i="4"/>
  <c r="P44" i="4"/>
  <c r="AN44" i="4" s="1"/>
  <c r="J44" i="4"/>
  <c r="AM44" i="4" s="1"/>
  <c r="I44" i="4"/>
  <c r="AC44" i="4" s="1"/>
  <c r="W44" i="4" s="1"/>
  <c r="H44" i="4"/>
  <c r="AC50" i="4" s="1"/>
  <c r="G44" i="4"/>
  <c r="X44" i="4" s="1"/>
  <c r="E44" i="4"/>
  <c r="AB44" i="4" s="1"/>
  <c r="D44" i="4"/>
  <c r="C44" i="4"/>
  <c r="AJ38" i="4"/>
  <c r="AI38" i="4"/>
  <c r="AH38" i="4"/>
  <c r="AF38" i="4"/>
  <c r="AE38" i="4"/>
  <c r="AD38" i="4"/>
  <c r="P38" i="4"/>
  <c r="AN38" i="4" s="1"/>
  <c r="J38" i="4"/>
  <c r="AM38" i="4" s="1"/>
  <c r="I38" i="4"/>
  <c r="AC38" i="4" s="1"/>
  <c r="W38" i="4" s="1"/>
  <c r="H38" i="4"/>
  <c r="H39" i="4" s="1"/>
  <c r="G38" i="4"/>
  <c r="X38" i="4" s="1"/>
  <c r="E38" i="4"/>
  <c r="AB38" i="4" s="1"/>
  <c r="D38" i="4"/>
  <c r="C38" i="4"/>
  <c r="AJ37" i="4"/>
  <c r="AI37" i="4"/>
  <c r="AH37" i="4"/>
  <c r="AF37" i="4"/>
  <c r="AE37" i="4"/>
  <c r="AD37" i="4"/>
  <c r="P37" i="4"/>
  <c r="AN37" i="4" s="1"/>
  <c r="J37" i="4"/>
  <c r="AM37" i="4" s="1"/>
  <c r="I37" i="4"/>
  <c r="V37" i="4" s="1"/>
  <c r="H37" i="4"/>
  <c r="G37" i="4"/>
  <c r="X37" i="4" s="1"/>
  <c r="E37" i="4"/>
  <c r="AB37" i="4" s="1"/>
  <c r="D37" i="4"/>
  <c r="C37" i="4"/>
  <c r="AJ36" i="4"/>
  <c r="AI36" i="4"/>
  <c r="AH36" i="4"/>
  <c r="AF36" i="4"/>
  <c r="AE36" i="4"/>
  <c r="AD36" i="4"/>
  <c r="P36" i="4"/>
  <c r="AN36" i="4" s="1"/>
  <c r="J36" i="4"/>
  <c r="AM36" i="4" s="1"/>
  <c r="I36" i="4"/>
  <c r="AC36" i="4" s="1"/>
  <c r="W36" i="4" s="1"/>
  <c r="H36" i="4"/>
  <c r="G36" i="4"/>
  <c r="X36" i="4" s="1"/>
  <c r="E36" i="4"/>
  <c r="AB36" i="4" s="1"/>
  <c r="D36" i="4"/>
  <c r="C36" i="4"/>
  <c r="AJ35" i="4"/>
  <c r="AI35" i="4"/>
  <c r="AH35" i="4"/>
  <c r="AF35" i="4"/>
  <c r="AE35" i="4"/>
  <c r="AD35" i="4"/>
  <c r="P35" i="4"/>
  <c r="AN35" i="4" s="1"/>
  <c r="J35" i="4"/>
  <c r="AM35" i="4" s="1"/>
  <c r="I35" i="4"/>
  <c r="AC35" i="4" s="1"/>
  <c r="W35" i="4" s="1"/>
  <c r="H35" i="4"/>
  <c r="G35" i="4"/>
  <c r="X35" i="4" s="1"/>
  <c r="E35" i="4"/>
  <c r="AB35" i="4" s="1"/>
  <c r="D35" i="4"/>
  <c r="C35" i="4"/>
  <c r="AJ34" i="4"/>
  <c r="AI34" i="4"/>
  <c r="AH34" i="4"/>
  <c r="AF34" i="4"/>
  <c r="AE34" i="4"/>
  <c r="AD34" i="4"/>
  <c r="P34" i="4"/>
  <c r="AN34" i="4" s="1"/>
  <c r="J34" i="4"/>
  <c r="AM34" i="4" s="1"/>
  <c r="I34" i="4"/>
  <c r="V34" i="4" s="1"/>
  <c r="H34" i="4"/>
  <c r="G34" i="4"/>
  <c r="X34" i="4" s="1"/>
  <c r="E34" i="4"/>
  <c r="AB34" i="4" s="1"/>
  <c r="D34" i="4"/>
  <c r="C34" i="4"/>
  <c r="AJ33" i="4"/>
  <c r="AI33" i="4"/>
  <c r="AH33" i="4"/>
  <c r="AK33" i="4" s="1"/>
  <c r="AF33" i="4"/>
  <c r="AE33" i="4"/>
  <c r="AD33" i="4"/>
  <c r="P33" i="4"/>
  <c r="AN33" i="4" s="1"/>
  <c r="J33" i="4"/>
  <c r="AM33" i="4" s="1"/>
  <c r="I33" i="4"/>
  <c r="AC33" i="4" s="1"/>
  <c r="W33" i="4" s="1"/>
  <c r="H33" i="4"/>
  <c r="AC39" i="4" s="1"/>
  <c r="G33" i="4"/>
  <c r="X33" i="4" s="1"/>
  <c r="E33" i="4"/>
  <c r="AB33" i="4" s="1"/>
  <c r="D33" i="4"/>
  <c r="C33" i="4"/>
  <c r="AJ27" i="4"/>
  <c r="AI27" i="4"/>
  <c r="AH27" i="4"/>
  <c r="AF27" i="4"/>
  <c r="AE27" i="4"/>
  <c r="AD27" i="4"/>
  <c r="P27" i="4"/>
  <c r="AN27" i="4" s="1"/>
  <c r="J27" i="4"/>
  <c r="AM27" i="4" s="1"/>
  <c r="I27" i="4"/>
  <c r="AC27" i="4" s="1"/>
  <c r="W27" i="4" s="1"/>
  <c r="H27" i="4"/>
  <c r="H28" i="4" s="1"/>
  <c r="G27" i="4"/>
  <c r="X27" i="4" s="1"/>
  <c r="E27" i="4"/>
  <c r="AB27" i="4" s="1"/>
  <c r="D27" i="4"/>
  <c r="C27" i="4"/>
  <c r="AJ26" i="4"/>
  <c r="AI26" i="4"/>
  <c r="AH26" i="4"/>
  <c r="AF26" i="4"/>
  <c r="AE26" i="4"/>
  <c r="AD26" i="4"/>
  <c r="P26" i="4"/>
  <c r="AN26" i="4" s="1"/>
  <c r="J26" i="4"/>
  <c r="AM26" i="4" s="1"/>
  <c r="I26" i="4"/>
  <c r="V26" i="4" s="1"/>
  <c r="H26" i="4"/>
  <c r="G26" i="4"/>
  <c r="X26" i="4" s="1"/>
  <c r="E26" i="4"/>
  <c r="AB26" i="4" s="1"/>
  <c r="D26" i="4"/>
  <c r="C26" i="4"/>
  <c r="AJ25" i="4"/>
  <c r="AI25" i="4"/>
  <c r="AH25" i="4"/>
  <c r="AF25" i="4"/>
  <c r="AE25" i="4"/>
  <c r="AD25" i="4"/>
  <c r="P25" i="4"/>
  <c r="AN25" i="4" s="1"/>
  <c r="J25" i="4"/>
  <c r="AM25" i="4" s="1"/>
  <c r="I25" i="4"/>
  <c r="AC25" i="4" s="1"/>
  <c r="W25" i="4" s="1"/>
  <c r="H25" i="4"/>
  <c r="G25" i="4"/>
  <c r="X25" i="4" s="1"/>
  <c r="E25" i="4"/>
  <c r="AB25" i="4" s="1"/>
  <c r="D25" i="4"/>
  <c r="C25" i="4"/>
  <c r="AJ24" i="4"/>
  <c r="AI24" i="4"/>
  <c r="AH24" i="4"/>
  <c r="AF24" i="4"/>
  <c r="AE24" i="4"/>
  <c r="AD24" i="4"/>
  <c r="P24" i="4"/>
  <c r="AN24" i="4" s="1"/>
  <c r="J24" i="4"/>
  <c r="AM24" i="4" s="1"/>
  <c r="I24" i="4"/>
  <c r="AC24" i="4" s="1"/>
  <c r="W24" i="4" s="1"/>
  <c r="H24" i="4"/>
  <c r="G24" i="4"/>
  <c r="X24" i="4" s="1"/>
  <c r="E24" i="4"/>
  <c r="AB24" i="4" s="1"/>
  <c r="D24" i="4"/>
  <c r="C24" i="4"/>
  <c r="AJ23" i="4"/>
  <c r="AI23" i="4"/>
  <c r="AH23" i="4"/>
  <c r="AF23" i="4"/>
  <c r="AE23" i="4"/>
  <c r="AD23" i="4"/>
  <c r="P23" i="4"/>
  <c r="AN23" i="4" s="1"/>
  <c r="J23" i="4"/>
  <c r="AM23" i="4" s="1"/>
  <c r="I23" i="4"/>
  <c r="V23" i="4" s="1"/>
  <c r="H23" i="4"/>
  <c r="G23" i="4"/>
  <c r="X23" i="4" s="1"/>
  <c r="E23" i="4"/>
  <c r="AB23" i="4" s="1"/>
  <c r="D23" i="4"/>
  <c r="C23" i="4"/>
  <c r="AJ22" i="4"/>
  <c r="AI22" i="4"/>
  <c r="AH22" i="4"/>
  <c r="AK22" i="4" s="1"/>
  <c r="AF22" i="4"/>
  <c r="AE22" i="4"/>
  <c r="AD22" i="4"/>
  <c r="P22" i="4"/>
  <c r="AN22" i="4" s="1"/>
  <c r="J22" i="4"/>
  <c r="AM22" i="4" s="1"/>
  <c r="I22" i="4"/>
  <c r="AC22" i="4" s="1"/>
  <c r="W22" i="4" s="1"/>
  <c r="H22" i="4"/>
  <c r="AC28" i="4" s="1"/>
  <c r="G22" i="4"/>
  <c r="X22" i="4" s="1"/>
  <c r="E22" i="4"/>
  <c r="AB22" i="4" s="1"/>
  <c r="D22" i="4"/>
  <c r="C22" i="4"/>
  <c r="P16" i="4"/>
  <c r="J16" i="4"/>
  <c r="P15" i="4"/>
  <c r="J15" i="4"/>
  <c r="P14" i="4"/>
  <c r="J14" i="4"/>
  <c r="P13" i="4"/>
  <c r="J13" i="4"/>
  <c r="P12" i="4"/>
  <c r="J12" i="4"/>
  <c r="P11" i="4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9" i="5"/>
  <c r="L4" i="6"/>
  <c r="AK57" i="4" l="1"/>
  <c r="AK68" i="4"/>
  <c r="AG70" i="4"/>
  <c r="AK36" i="4"/>
  <c r="AK25" i="4"/>
  <c r="AK47" i="4"/>
  <c r="Y23" i="4"/>
  <c r="Y45" i="4"/>
  <c r="AG58" i="4"/>
  <c r="AG69" i="4"/>
  <c r="AG37" i="4"/>
  <c r="AL37" i="4" s="1"/>
  <c r="AG48" i="4"/>
  <c r="AG38" i="4"/>
  <c r="AG49" i="4"/>
  <c r="AG60" i="4"/>
  <c r="AG67" i="4"/>
  <c r="AG33" i="4"/>
  <c r="AK37" i="4"/>
  <c r="AK48" i="4"/>
  <c r="AK59" i="4"/>
  <c r="AG71" i="4"/>
  <c r="AL71" i="4" s="1"/>
  <c r="AK27" i="4"/>
  <c r="AG44" i="4"/>
  <c r="AG55" i="4"/>
  <c r="AG23" i="4"/>
  <c r="AG34" i="4"/>
  <c r="AK38" i="4"/>
  <c r="AL38" i="4" s="1"/>
  <c r="AG46" i="4"/>
  <c r="AG25" i="4"/>
  <c r="Y26" i="4"/>
  <c r="AG27" i="4"/>
  <c r="AK26" i="4"/>
  <c r="Y48" i="4"/>
  <c r="AG56" i="4"/>
  <c r="AK24" i="4"/>
  <c r="V35" i="4"/>
  <c r="Z35" i="4" s="1"/>
  <c r="AG45" i="4"/>
  <c r="AK49" i="4"/>
  <c r="AL49" i="4" s="1"/>
  <c r="AG66" i="4"/>
  <c r="AK70" i="4"/>
  <c r="AL70" i="4" s="1"/>
  <c r="AG26" i="4"/>
  <c r="AK34" i="4"/>
  <c r="AG35" i="4"/>
  <c r="AK44" i="4"/>
  <c r="AK60" i="4"/>
  <c r="AK45" i="4"/>
  <c r="V57" i="4"/>
  <c r="Z57" i="4" s="1"/>
  <c r="Y59" i="4"/>
  <c r="AK35" i="4"/>
  <c r="AG36" i="4"/>
  <c r="AL36" i="4" s="1"/>
  <c r="AG47" i="4"/>
  <c r="AG68" i="4"/>
  <c r="AL68" i="4" s="1"/>
  <c r="AG22" i="4"/>
  <c r="AL22" i="4" s="1"/>
  <c r="AK46" i="4"/>
  <c r="AK67" i="4"/>
  <c r="AO56" i="4"/>
  <c r="Y70" i="4"/>
  <c r="V46" i="4"/>
  <c r="Z46" i="4" s="1"/>
  <c r="AO34" i="4"/>
  <c r="AO38" i="4"/>
  <c r="AK55" i="4"/>
  <c r="V25" i="4"/>
  <c r="Z25" i="4" s="1"/>
  <c r="AO71" i="4"/>
  <c r="AG24" i="4"/>
  <c r="V49" i="4"/>
  <c r="Z49" i="4" s="1"/>
  <c r="AO68" i="4"/>
  <c r="AK56" i="4"/>
  <c r="AK23" i="4"/>
  <c r="V38" i="4"/>
  <c r="Z38" i="4" s="1"/>
  <c r="AO45" i="4"/>
  <c r="AO47" i="4"/>
  <c r="V27" i="4"/>
  <c r="Z27" i="4" s="1"/>
  <c r="AK58" i="4"/>
  <c r="AG59" i="4"/>
  <c r="Y37" i="4"/>
  <c r="V60" i="4"/>
  <c r="Z60" i="4" s="1"/>
  <c r="V24" i="4"/>
  <c r="Z24" i="4" s="1"/>
  <c r="AO36" i="4"/>
  <c r="Y67" i="4"/>
  <c r="AO23" i="4"/>
  <c r="AO26" i="4"/>
  <c r="AO66" i="4"/>
  <c r="V68" i="4"/>
  <c r="Z68" i="4" s="1"/>
  <c r="AG57" i="4"/>
  <c r="AL57" i="4" s="1"/>
  <c r="V71" i="4"/>
  <c r="Z71" i="4" s="1"/>
  <c r="AO58" i="4"/>
  <c r="AO67" i="4"/>
  <c r="AO24" i="4"/>
  <c r="AO35" i="4"/>
  <c r="AO69" i="4"/>
  <c r="AO27" i="4"/>
  <c r="AO55" i="4"/>
  <c r="AO46" i="4"/>
  <c r="AO25" i="4"/>
  <c r="AK66" i="4"/>
  <c r="AO70" i="4"/>
  <c r="AO22" i="4"/>
  <c r="AO33" i="4"/>
  <c r="Y34" i="4"/>
  <c r="AO44" i="4"/>
  <c r="AO60" i="4"/>
  <c r="Z45" i="4"/>
  <c r="Z67" i="4"/>
  <c r="Z70" i="4"/>
  <c r="AL69" i="4"/>
  <c r="Y56" i="4"/>
  <c r="Z59" i="4"/>
  <c r="AC67" i="4"/>
  <c r="W67" i="4" s="1"/>
  <c r="Y68" i="4"/>
  <c r="AC70" i="4"/>
  <c r="W70" i="4" s="1"/>
  <c r="Y71" i="4"/>
  <c r="Z34" i="4"/>
  <c r="V66" i="4"/>
  <c r="Z66" i="4" s="1"/>
  <c r="V69" i="4"/>
  <c r="Z69" i="4" s="1"/>
  <c r="Y66" i="4"/>
  <c r="Y69" i="4"/>
  <c r="AO57" i="4"/>
  <c r="AO59" i="4"/>
  <c r="AC56" i="4"/>
  <c r="W56" i="4" s="1"/>
  <c r="Y57" i="4"/>
  <c r="AC59" i="4"/>
  <c r="W59" i="4" s="1"/>
  <c r="Y60" i="4"/>
  <c r="Z48" i="4"/>
  <c r="V55" i="4"/>
  <c r="Z55" i="4" s="1"/>
  <c r="V58" i="4"/>
  <c r="Z58" i="4" s="1"/>
  <c r="Y55" i="4"/>
  <c r="Y58" i="4"/>
  <c r="V56" i="4"/>
  <c r="Z56" i="4" s="1"/>
  <c r="AO49" i="4"/>
  <c r="AO48" i="4"/>
  <c r="AC45" i="4"/>
  <c r="W45" i="4" s="1"/>
  <c r="Y46" i="4"/>
  <c r="AC48" i="4"/>
  <c r="W48" i="4" s="1"/>
  <c r="Y49" i="4"/>
  <c r="V44" i="4"/>
  <c r="Z44" i="4" s="1"/>
  <c r="V47" i="4"/>
  <c r="Z47" i="4" s="1"/>
  <c r="Y44" i="4"/>
  <c r="Y47" i="4"/>
  <c r="AO37" i="4"/>
  <c r="AL33" i="4"/>
  <c r="Z37" i="4"/>
  <c r="AC34" i="4"/>
  <c r="W34" i="4" s="1"/>
  <c r="Y35" i="4"/>
  <c r="AC37" i="4"/>
  <c r="W37" i="4" s="1"/>
  <c r="Y38" i="4"/>
  <c r="Z23" i="4"/>
  <c r="Z26" i="4"/>
  <c r="V33" i="4"/>
  <c r="Z33" i="4" s="1"/>
  <c r="V36" i="4"/>
  <c r="Z36" i="4" s="1"/>
  <c r="Y33" i="4"/>
  <c r="Y36" i="4"/>
  <c r="AL25" i="4"/>
  <c r="AC23" i="4"/>
  <c r="W23" i="4" s="1"/>
  <c r="Y24" i="4"/>
  <c r="AC26" i="4"/>
  <c r="W26" i="4" s="1"/>
  <c r="Y27" i="4"/>
  <c r="V22" i="4"/>
  <c r="Z22" i="4" s="1"/>
  <c r="Y25" i="4"/>
  <c r="Y22" i="4"/>
  <c r="C14" i="4"/>
  <c r="C13" i="4"/>
  <c r="C12" i="4"/>
  <c r="D11" i="4"/>
  <c r="E39" i="5"/>
  <c r="E40" i="5"/>
  <c r="E41" i="5"/>
  <c r="E42" i="5"/>
  <c r="E43" i="5"/>
  <c r="E44" i="5"/>
  <c r="B41" i="5"/>
  <c r="B42" i="5"/>
  <c r="B43" i="5"/>
  <c r="B44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J39" i="5"/>
  <c r="J38" i="5"/>
  <c r="E38" i="5"/>
  <c r="J37" i="5"/>
  <c r="E37" i="5"/>
  <c r="J36" i="5"/>
  <c r="E36" i="5"/>
  <c r="J35" i="5"/>
  <c r="E35" i="5"/>
  <c r="J34" i="5"/>
  <c r="E34" i="5"/>
  <c r="J33" i="5"/>
  <c r="E33" i="5"/>
  <c r="J32" i="5"/>
  <c r="E32" i="5"/>
  <c r="J40" i="5"/>
  <c r="J41" i="5"/>
  <c r="J42" i="5"/>
  <c r="J43" i="5"/>
  <c r="J44" i="5"/>
  <c r="C11" i="4"/>
  <c r="B1" i="4"/>
  <c r="E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9" i="5"/>
  <c r="AL47" i="4" l="1"/>
  <c r="AL58" i="4"/>
  <c r="AL55" i="4"/>
  <c r="AL60" i="4"/>
  <c r="AL67" i="4"/>
  <c r="AL48" i="4"/>
  <c r="AL27" i="4"/>
  <c r="AL59" i="4"/>
  <c r="AL23" i="4"/>
  <c r="AL44" i="4"/>
  <c r="AL46" i="4"/>
  <c r="AL34" i="4"/>
  <c r="AL24" i="4"/>
  <c r="AL56" i="4"/>
  <c r="AL26" i="4"/>
  <c r="AL45" i="4"/>
  <c r="AL66" i="4"/>
  <c r="AL35" i="4"/>
  <c r="Z72" i="4"/>
  <c r="AA69" i="4"/>
  <c r="AA66" i="4"/>
  <c r="AA71" i="4"/>
  <c r="AA68" i="4"/>
  <c r="AA70" i="4"/>
  <c r="AA67" i="4"/>
  <c r="X28" i="4"/>
  <c r="X72" i="4"/>
  <c r="Z61" i="4"/>
  <c r="AA58" i="4"/>
  <c r="AA55" i="4"/>
  <c r="AA59" i="4"/>
  <c r="AA56" i="4"/>
  <c r="AA60" i="4"/>
  <c r="AA57" i="4"/>
  <c r="X61" i="4"/>
  <c r="Z50" i="4"/>
  <c r="AA47" i="4"/>
  <c r="AA44" i="4"/>
  <c r="AA45" i="4"/>
  <c r="AA49" i="4"/>
  <c r="AA46" i="4"/>
  <c r="AA48" i="4"/>
  <c r="X50" i="4"/>
  <c r="Z39" i="4"/>
  <c r="AA36" i="4"/>
  <c r="AA33" i="4"/>
  <c r="AA38" i="4"/>
  <c r="AA35" i="4"/>
  <c r="AA37" i="4"/>
  <c r="AA34" i="4"/>
  <c r="X39" i="4"/>
  <c r="Z28" i="4"/>
  <c r="AA25" i="4"/>
  <c r="AA22" i="4"/>
  <c r="AA27" i="4"/>
  <c r="AA24" i="4"/>
  <c r="AA26" i="4"/>
  <c r="AA23" i="4"/>
  <c r="C15" i="4"/>
  <c r="C16" i="4"/>
  <c r="D13" i="4"/>
  <c r="D14" i="4"/>
  <c r="D15" i="4"/>
  <c r="E19" i="5" l="1"/>
  <c r="E18" i="5"/>
  <c r="E17" i="5"/>
  <c r="E16" i="5"/>
  <c r="B16" i="5"/>
  <c r="E15" i="5"/>
  <c r="B15" i="5"/>
  <c r="E14" i="5"/>
  <c r="G16" i="4" s="1"/>
  <c r="X16" i="4" s="1"/>
  <c r="B14" i="5"/>
  <c r="E13" i="5"/>
  <c r="B13" i="5"/>
  <c r="E12" i="5"/>
  <c r="B12" i="5"/>
  <c r="E11" i="5"/>
  <c r="B11" i="5"/>
  <c r="E10" i="5"/>
  <c r="B10" i="5"/>
  <c r="E29" i="5"/>
  <c r="E28" i="5"/>
  <c r="E27" i="5"/>
  <c r="E26" i="5"/>
  <c r="E25" i="5"/>
  <c r="E24" i="5"/>
  <c r="E23" i="5"/>
  <c r="E22" i="5"/>
  <c r="E21" i="5"/>
  <c r="E20" i="5"/>
  <c r="E31" i="5"/>
  <c r="E30" i="5"/>
  <c r="E11" i="4"/>
  <c r="AB11" i="4" s="1"/>
  <c r="H16" i="4"/>
  <c r="H17" i="4" s="1"/>
  <c r="H15" i="4"/>
  <c r="H14" i="4"/>
  <c r="H13" i="4"/>
  <c r="H12" i="4"/>
  <c r="H11" i="4"/>
  <c r="AC17" i="4" s="1"/>
  <c r="AJ16" i="4"/>
  <c r="AI16" i="4"/>
  <c r="AH16" i="4"/>
  <c r="AF16" i="4"/>
  <c r="AE16" i="4"/>
  <c r="AN16" i="4"/>
  <c r="I16" i="4"/>
  <c r="E16" i="4"/>
  <c r="AB16" i="4" s="1"/>
  <c r="D16" i="4"/>
  <c r="AJ15" i="4"/>
  <c r="AI15" i="4"/>
  <c r="AF15" i="4"/>
  <c r="AE15" i="4"/>
  <c r="AN15" i="4"/>
  <c r="I15" i="4"/>
  <c r="G15" i="4"/>
  <c r="X15" i="4" s="1"/>
  <c r="E15" i="4"/>
  <c r="AB15" i="4" s="1"/>
  <c r="AJ14" i="4"/>
  <c r="AI14" i="4"/>
  <c r="AF14" i="4"/>
  <c r="AE14" i="4"/>
  <c r="AN14" i="4"/>
  <c r="I14" i="4"/>
  <c r="E14" i="4"/>
  <c r="AB14" i="4" s="1"/>
  <c r="AJ13" i="4"/>
  <c r="AI13" i="4"/>
  <c r="AF13" i="4"/>
  <c r="AE13" i="4"/>
  <c r="AN13" i="4"/>
  <c r="I13" i="4"/>
  <c r="G13" i="4"/>
  <c r="X13" i="4" s="1"/>
  <c r="E13" i="4"/>
  <c r="AB13" i="4" s="1"/>
  <c r="AJ12" i="4"/>
  <c r="AI12" i="4"/>
  <c r="AF12" i="4"/>
  <c r="AE12" i="4"/>
  <c r="AN12" i="4"/>
  <c r="I12" i="4"/>
  <c r="E12" i="4"/>
  <c r="AB12" i="4" s="1"/>
  <c r="D12" i="4"/>
  <c r="AJ11" i="4"/>
  <c r="AI11" i="4"/>
  <c r="AF11" i="4"/>
  <c r="AE11" i="4"/>
  <c r="AN11" i="4"/>
  <c r="I11" i="4"/>
  <c r="R4" i="4"/>
  <c r="Y4" i="4"/>
  <c r="AH15" i="4" l="1"/>
  <c r="AK15" i="4" s="1"/>
  <c r="AC13" i="4"/>
  <c r="W13" i="4" s="1"/>
  <c r="AC16" i="4"/>
  <c r="W16" i="4" s="1"/>
  <c r="AC12" i="4"/>
  <c r="W12" i="4" s="1"/>
  <c r="G12" i="4"/>
  <c r="X12" i="4" s="1"/>
  <c r="G14" i="4"/>
  <c r="X14" i="4" s="1"/>
  <c r="AH14" i="4"/>
  <c r="AK14" i="4" s="1"/>
  <c r="AH12" i="4"/>
  <c r="AK12" i="4" s="1"/>
  <c r="AH11" i="4"/>
  <c r="AK11" i="4" s="1"/>
  <c r="AD16" i="4"/>
  <c r="AG16" i="4" s="1"/>
  <c r="AM16" i="4" s="1"/>
  <c r="AO16" i="4" s="1"/>
  <c r="Y16" i="4" s="1"/>
  <c r="AD14" i="4"/>
  <c r="AG14" i="4" s="1"/>
  <c r="AM14" i="4" s="1"/>
  <c r="AO14" i="4" s="1"/>
  <c r="AD15" i="4"/>
  <c r="AG15" i="4" s="1"/>
  <c r="AM15" i="4" s="1"/>
  <c r="AO15" i="4" s="1"/>
  <c r="AH13" i="4"/>
  <c r="AK13" i="4" s="1"/>
  <c r="AD11" i="4"/>
  <c r="AG11" i="4" s="1"/>
  <c r="AM11" i="4" s="1"/>
  <c r="AO11" i="4" s="1"/>
  <c r="AD12" i="4"/>
  <c r="AG12" i="4" s="1"/>
  <c r="AM12" i="4" s="1"/>
  <c r="AO12" i="4" s="1"/>
  <c r="AD13" i="4"/>
  <c r="AG13" i="4" s="1"/>
  <c r="AM13" i="4" s="1"/>
  <c r="AO13" i="4" s="1"/>
  <c r="Y13" i="4" s="1"/>
  <c r="AK16" i="4"/>
  <c r="AC15" i="4"/>
  <c r="AC11" i="4"/>
  <c r="W11" i="4" s="1"/>
  <c r="AC14" i="4"/>
  <c r="W14" i="4" s="1"/>
  <c r="G11" i="4"/>
  <c r="X11" i="4" s="1"/>
  <c r="B9" i="5"/>
  <c r="Y14" i="4" l="1"/>
  <c r="Y12" i="4"/>
  <c r="Y11" i="4"/>
  <c r="W15" i="4"/>
  <c r="Y15" i="4"/>
  <c r="V16" i="4"/>
  <c r="Z16" i="4" s="1"/>
  <c r="AL12" i="4"/>
  <c r="AL16" i="4"/>
  <c r="V14" i="4"/>
  <c r="Z14" i="4" s="1"/>
  <c r="AL15" i="4"/>
  <c r="AL14" i="4"/>
  <c r="AL13" i="4"/>
  <c r="AL11" i="4"/>
  <c r="V13" i="4"/>
  <c r="Z13" i="4" s="1"/>
  <c r="V15" i="4"/>
  <c r="Z15" i="4" s="1"/>
  <c r="V11" i="4"/>
  <c r="V12" i="4"/>
  <c r="Z12" i="4" s="1"/>
  <c r="X17" i="4" l="1"/>
  <c r="Z11" i="4"/>
  <c r="AA14" i="4" l="1"/>
  <c r="AA13" i="4"/>
  <c r="AA16" i="4"/>
  <c r="AA15" i="4"/>
  <c r="AA12" i="4"/>
  <c r="Z17" i="4"/>
  <c r="AA11" i="4"/>
  <c r="AH22" i="2"/>
  <c r="AL23" i="2"/>
  <c r="AK23" i="2"/>
  <c r="AH23" i="2"/>
  <c r="AG23" i="2"/>
  <c r="AF23" i="2"/>
  <c r="AD23" i="2"/>
  <c r="AC23" i="2"/>
  <c r="AB23" i="2"/>
  <c r="AA23" i="2"/>
  <c r="Z23" i="2"/>
  <c r="AK22" i="2"/>
  <c r="AG22" i="2"/>
  <c r="AF22" i="2"/>
  <c r="AI22" i="2" s="1"/>
  <c r="AL22" i="2" s="1"/>
  <c r="AD22" i="2"/>
  <c r="AC22" i="2"/>
  <c r="AB22" i="2"/>
  <c r="AA22" i="2"/>
  <c r="Z22" i="2"/>
  <c r="F4" i="4"/>
  <c r="AM23" i="2" l="1"/>
  <c r="W23" i="2" s="1"/>
  <c r="AM22" i="2"/>
  <c r="W22" i="2" s="1"/>
  <c r="AE22" i="2"/>
  <c r="AJ22" i="2" s="1"/>
  <c r="AI23" i="2"/>
  <c r="AE23" i="2"/>
  <c r="AJ23" i="2" l="1"/>
  <c r="U22" i="2"/>
  <c r="X22" i="2" s="1"/>
  <c r="U23" i="2"/>
  <c r="X2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R4" authorId="0" shapeId="0" xr:uid="{F492F4D6-1C2C-4C7A-BF47-CA4EE8791265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Miejscowość edytujesz w protokole wagi</t>
        </r>
      </text>
    </comment>
    <comment ref="Y4" authorId="0" shapeId="0" xr:uid="{FB80BAC8-BA1C-42A4-A3A3-D0F19EC79332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Datę edytujesz w protokole wagi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Zapytanie — licencje" description="Połączenie z zapytaniem „licencje” w skoroszycie." type="5" refreshedVersion="8" background="1" refreshOnLoad="1">
    <dbPr connection="Provider=Microsoft.Mashup.OleDb.1;Data Source=$Workbook$;Location=licencje;Extended Properties=&quot;&quot;" command="SELECT * FROM [licencje]"/>
  </connection>
</connections>
</file>

<file path=xl/sharedStrings.xml><?xml version="1.0" encoding="utf-8"?>
<sst xmlns="http://schemas.openxmlformats.org/spreadsheetml/2006/main" count="311" uniqueCount="109">
  <si>
    <t>NAZWISKO I IMIĘ</t>
  </si>
  <si>
    <t>ROK UR.</t>
  </si>
  <si>
    <t>KLUB</t>
  </si>
  <si>
    <t>WAGA</t>
  </si>
  <si>
    <t>R W A N I E</t>
  </si>
  <si>
    <t>P O D R Z U T</t>
  </si>
  <si>
    <t>2-BÓJ</t>
  </si>
  <si>
    <t>Sędzia główny</t>
  </si>
  <si>
    <t>Sędzia I</t>
  </si>
  <si>
    <t>Sędzia II</t>
  </si>
  <si>
    <t>z</t>
  </si>
  <si>
    <t>x</t>
  </si>
  <si>
    <t>PROTOKÓŁ ZAWODÓW</t>
  </si>
  <si>
    <t>zgłaszane ciężary kolejnych podejść wpisujemy w lewej kolumnie dla każdego podejścia</t>
  </si>
  <si>
    <t>powinny się one wyświetlać w kolorze niebieskim</t>
  </si>
  <si>
    <r>
      <t xml:space="preserve">podejścia zaliczamy lub nie poprzez wpisanie w kolumnie obok, po prawej stronie literki </t>
    </r>
    <r>
      <rPr>
        <b/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</rPr>
      <t xml:space="preserve"> - zaliczone lub </t>
    </r>
    <r>
      <rPr>
        <b/>
        <sz val="11"/>
        <rFont val="Calibri"/>
        <family val="2"/>
        <charset val="238"/>
      </rPr>
      <t>x</t>
    </r>
    <r>
      <rPr>
        <sz val="11"/>
        <rFont val="Calibri"/>
        <family val="2"/>
        <charset val="238"/>
      </rPr>
      <t xml:space="preserve"> - niezaliczone</t>
    </r>
  </si>
  <si>
    <t>(znaki te są niewidoczne)</t>
  </si>
  <si>
    <t>ciężar zgłoszony</t>
  </si>
  <si>
    <t>PROTOKÓŁ WAGI</t>
  </si>
  <si>
    <t>RWANIE</t>
  </si>
  <si>
    <t>PODRZUT</t>
  </si>
  <si>
    <t>Spiker</t>
  </si>
  <si>
    <t>L.p.</t>
  </si>
  <si>
    <t>NR</t>
  </si>
  <si>
    <t>LICENCJI</t>
  </si>
  <si>
    <t>Sędzia Główny</t>
  </si>
  <si>
    <t>Sędzia odpowiedzialny
 za odczyt wagi</t>
  </si>
  <si>
    <t>Sędzia odpowiedzialny
 za przegląd dokumentów</t>
  </si>
  <si>
    <t>runda</t>
  </si>
  <si>
    <t>Miejsce i data</t>
  </si>
  <si>
    <t>liga</t>
  </si>
  <si>
    <t>Nazwa drużyny</t>
  </si>
  <si>
    <t>Liga</t>
  </si>
  <si>
    <t>Miejsce, data</t>
  </si>
  <si>
    <t>max rwanie</t>
  </si>
  <si>
    <t>max podrzut</t>
  </si>
  <si>
    <t>max dwubój</t>
  </si>
  <si>
    <t>PKT
prognoza</t>
  </si>
  <si>
    <t>PKT.
Końcowe</t>
  </si>
  <si>
    <t>w podnoszeniu ciężarów</t>
  </si>
  <si>
    <t>PŁEĆ</t>
  </si>
  <si>
    <t>k</t>
  </si>
  <si>
    <t>m</t>
  </si>
  <si>
    <t>Sekretarz</t>
  </si>
  <si>
    <t>Lekarz lub Ratownik
zawodów</t>
  </si>
  <si>
    <t>Pawlik Natalia</t>
  </si>
  <si>
    <t>dodatek pkt</t>
  </si>
  <si>
    <t>pkt prognozowane</t>
  </si>
  <si>
    <t xml:space="preserve">pkt uzyskane </t>
  </si>
  <si>
    <t>klubu</t>
  </si>
  <si>
    <t>Nazwa</t>
  </si>
  <si>
    <t>Drużynowe Mistrzostwa Polski</t>
  </si>
  <si>
    <t>Gr</t>
  </si>
  <si>
    <t>RW</t>
  </si>
  <si>
    <t>PD</t>
  </si>
  <si>
    <t>DW</t>
  </si>
  <si>
    <t>---</t>
  </si>
  <si>
    <t>jeżeli zawodnik zrezygnuje wpisz --- i zatwierdź enter</t>
  </si>
  <si>
    <t>przy rezygnacji nic nie wpisujemy</t>
  </si>
  <si>
    <t>GRUPA</t>
  </si>
  <si>
    <t>STARTOWA</t>
  </si>
  <si>
    <t>zaliczony</t>
  </si>
  <si>
    <t>nie zaliczony</t>
  </si>
  <si>
    <t>przelicznik</t>
  </si>
  <si>
    <t>Sinclair</t>
  </si>
  <si>
    <t>Lista Klubów</t>
  </si>
  <si>
    <t>Płeć</t>
  </si>
  <si>
    <t>M</t>
  </si>
  <si>
    <t>K</t>
  </si>
  <si>
    <t>1.</t>
  </si>
  <si>
    <t>2.</t>
  </si>
  <si>
    <t>3.</t>
  </si>
  <si>
    <t>4.</t>
  </si>
  <si>
    <t>5.</t>
  </si>
  <si>
    <t>6.</t>
  </si>
  <si>
    <t>punkty</t>
  </si>
  <si>
    <t>dodatkowe</t>
  </si>
  <si>
    <t>www.podnoszenieciezarow.pl</t>
  </si>
  <si>
    <t>LOS</t>
  </si>
  <si>
    <t>System komputerowy</t>
  </si>
  <si>
    <t>te dane
wpisujemy tylko w protokole wagi</t>
  </si>
  <si>
    <t>należy skopiować do protokołu zawodów 
tylko i wyłącznie nazwisko i imię zawodnika, 
pozostałe dane uzupełnią się automatycznie</t>
  </si>
  <si>
    <r>
      <t>w kolumnie "</t>
    </r>
    <r>
      <rPr>
        <b/>
        <sz val="11"/>
        <rFont val="Calibri"/>
        <family val="2"/>
        <charset val="238"/>
      </rPr>
      <t>PKT. Dod.</t>
    </r>
    <r>
      <rPr>
        <sz val="11"/>
        <rFont val="Calibri"/>
        <family val="2"/>
        <charset val="238"/>
      </rPr>
      <t xml:space="preserve">" automatycznie wyliczy ile punktów dodatkowych dostanie zawodnik za wiek. </t>
    </r>
  </si>
  <si>
    <t>tzn. rwanie 1 - kolumna J, rwanie 2 - kolumna L, rwanie 3 - kolumna N …</t>
  </si>
  <si>
    <t>np. dla 2 podejścia w rwaniu - kolumna M</t>
  </si>
  <si>
    <t>Nowak Karol</t>
  </si>
  <si>
    <t>I i II</t>
  </si>
  <si>
    <t>AKS Akademia Dwuboju Legnica /II Liga/</t>
  </si>
  <si>
    <t>AKS Promień Police /I Liga/</t>
  </si>
  <si>
    <t>CLKS Mazovia Ciechanów /I Liga/</t>
  </si>
  <si>
    <t>GKS Andaluzja Odev Piekary Śląskie /I Liga/</t>
  </si>
  <si>
    <t>HKS Szopienice /I Liga/</t>
  </si>
  <si>
    <t>KPC Górnik Polkowice /I Liga/</t>
  </si>
  <si>
    <t>KS Raszyn /II Liga/</t>
  </si>
  <si>
    <t>KSS Husaria Lubraniec /I Liga/</t>
  </si>
  <si>
    <t>LKS Budowlani - Kucera Nowy Tomyśl /II Liga/</t>
  </si>
  <si>
    <t>LKS Dobryszyce /I Liga/</t>
  </si>
  <si>
    <t>LKS Polwica Wierzbno /I Liga/</t>
  </si>
  <si>
    <t>LKS PZL-Lechia Sędziszów Małopolski /II Liga/</t>
  </si>
  <si>
    <t>LKS Znicz Biłgoraj /II Liga/</t>
  </si>
  <si>
    <t>MAKS Tytan Oława /I Liga/</t>
  </si>
  <si>
    <t>MLKS Krajna Sępólno Krajeńskie /I Liga/</t>
  </si>
  <si>
    <t>Olimpijczyk Łuków /II Liga/</t>
  </si>
  <si>
    <t>UKS Talent Wrocław /II Liga/</t>
  </si>
  <si>
    <t>UMLKS Radomsko /I Liga/</t>
  </si>
  <si>
    <r>
      <rPr>
        <b/>
        <sz val="16"/>
        <color rgb="FFFF0000"/>
        <rFont val="Calibri"/>
        <family val="2"/>
        <charset val="238"/>
        <scheme val="minor"/>
      </rPr>
      <t xml:space="preserve">PAMIĘTAJ: </t>
    </r>
    <r>
      <rPr>
        <sz val="16"/>
        <color rgb="FFFF0000"/>
        <rFont val="Calibri"/>
        <family val="2"/>
        <charset val="238"/>
        <scheme val="minor"/>
      </rPr>
      <t xml:space="preserve">jeśli chcesz coś usunąć, skopiować lub posegregować, zaznacz </t>
    </r>
    <r>
      <rPr>
        <b/>
        <sz val="16"/>
        <color rgb="FFFF0000"/>
        <rFont val="Calibri"/>
        <family val="2"/>
        <charset val="238"/>
        <scheme val="minor"/>
      </rPr>
      <t>CAŁY WIERSZ!</t>
    </r>
  </si>
  <si>
    <t>II</t>
  </si>
  <si>
    <t>Raszyn</t>
  </si>
  <si>
    <t>15.03.2025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</si>
</sst>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"/>
  </numFmts>
  <fonts count="79">
    <font>
      <sz val="10"/>
      <name val="Arial"/>
      <charset val="238"/>
    </font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7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6"/>
      <color indexed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9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28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6"/>
      <color indexed="9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11"/>
      <color indexed="12"/>
      <name val="Calibri"/>
      <family val="2"/>
      <charset val="238"/>
      <scheme val="minor"/>
    </font>
    <font>
      <sz val="11"/>
      <color indexed="9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indexed="12"/>
      <name val="Calibri"/>
      <family val="2"/>
      <charset val="238"/>
      <scheme val="minor"/>
    </font>
    <font>
      <sz val="10"/>
      <color indexed="9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10"/>
      <color theme="0"/>
      <name val="Arial"/>
      <family val="2"/>
      <charset val="238"/>
    </font>
    <font>
      <b/>
      <sz val="8"/>
      <color theme="0"/>
      <name val="Calibri"/>
      <family val="2"/>
      <charset val="238"/>
      <scheme val="minor"/>
    </font>
    <font>
      <b/>
      <sz val="7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8"/>
      <color theme="0"/>
      <name val="Times New Roman"/>
      <family val="1"/>
      <charset val="238"/>
    </font>
    <font>
      <b/>
      <sz val="7"/>
      <color theme="0"/>
      <name val="Times New Roman"/>
      <family val="1"/>
      <charset val="238"/>
    </font>
    <font>
      <sz val="8"/>
      <name val="Arial"/>
      <charset val="238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66FF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2" borderId="1" applyNumberFormat="0" applyAlignment="0" applyProtection="0"/>
    <xf numFmtId="0" fontId="4" fillId="9" borderId="2" applyNumberFormat="0" applyAlignment="0" applyProtection="0"/>
    <xf numFmtId="0" fontId="5" fillId="0" borderId="3" applyNumberFormat="0" applyFill="0" applyAlignment="0" applyProtection="0"/>
    <xf numFmtId="0" fontId="6" fillId="10" borderId="4" applyNumberFormat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9" fillId="0" borderId="0" applyNumberFormat="0" applyFill="0" applyBorder="0" applyAlignment="0" applyProtection="0"/>
    <xf numFmtId="0" fontId="16" fillId="0" borderId="0"/>
    <xf numFmtId="0" fontId="10" fillId="9" borderId="1" applyNumberFormat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67" fillId="0" borderId="0" applyNumberFormat="0" applyFill="0" applyBorder="0" applyAlignment="0" applyProtection="0"/>
  </cellStyleXfs>
  <cellXfs count="389">
    <xf numFmtId="0" fontId="0" fillId="0" borderId="0" xfId="0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0" fillId="0" borderId="0" xfId="0" applyFont="1" applyAlignment="1">
      <alignment horizontal="center"/>
    </xf>
    <xf numFmtId="0" fontId="23" fillId="0" borderId="0" xfId="0" applyFont="1"/>
    <xf numFmtId="0" fontId="19" fillId="1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5" fontId="26" fillId="0" borderId="0" xfId="0" applyNumberFormat="1" applyFont="1" applyAlignment="1">
      <alignment horizontal="center" wrapText="1"/>
    </xf>
    <xf numFmtId="0" fontId="19" fillId="0" borderId="0" xfId="0" applyFont="1"/>
    <xf numFmtId="0" fontId="23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0" xfId="0" applyFont="1"/>
    <xf numFmtId="0" fontId="29" fillId="0" borderId="0" xfId="0" applyFont="1" applyAlignment="1">
      <alignment vertical="center"/>
    </xf>
    <xf numFmtId="165" fontId="29" fillId="0" borderId="0" xfId="0" applyNumberFormat="1" applyFont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27" fillId="0" borderId="0" xfId="0" applyFont="1" applyAlignment="1">
      <alignment horizontal="center" vertical="top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top"/>
    </xf>
    <xf numFmtId="0" fontId="2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7" fillId="13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0" fontId="27" fillId="13" borderId="0" xfId="0" applyFont="1" applyFill="1" applyAlignment="1">
      <alignment vertical="top"/>
    </xf>
    <xf numFmtId="0" fontId="27" fillId="13" borderId="0" xfId="0" applyFont="1" applyFill="1"/>
    <xf numFmtId="0" fontId="29" fillId="12" borderId="0" xfId="0" applyFont="1" applyFill="1" applyAlignment="1">
      <alignment vertical="center"/>
    </xf>
    <xf numFmtId="0" fontId="31" fillId="12" borderId="0" xfId="0" applyFont="1" applyFill="1" applyAlignment="1">
      <alignment vertical="center"/>
    </xf>
    <xf numFmtId="164" fontId="29" fillId="12" borderId="0" xfId="0" applyNumberFormat="1" applyFont="1" applyFill="1" applyAlignment="1">
      <alignment horizontal="right" vertical="center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32" fillId="12" borderId="14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164" fontId="32" fillId="0" borderId="11" xfId="0" applyNumberFormat="1" applyFont="1" applyBorder="1" applyAlignment="1">
      <alignment horizontal="center"/>
    </xf>
    <xf numFmtId="0" fontId="33" fillId="12" borderId="15" xfId="0" applyFont="1" applyFill="1" applyBorder="1" applyAlignment="1">
      <alignment horizontal="right"/>
    </xf>
    <xf numFmtId="0" fontId="34" fillId="12" borderId="16" xfId="0" applyFont="1" applyFill="1" applyBorder="1" applyAlignment="1">
      <alignment horizontal="right"/>
    </xf>
    <xf numFmtId="0" fontId="33" fillId="12" borderId="17" xfId="0" applyFont="1" applyFill="1" applyBorder="1" applyAlignment="1">
      <alignment horizontal="right"/>
    </xf>
    <xf numFmtId="0" fontId="34" fillId="12" borderId="18" xfId="0" applyFont="1" applyFill="1" applyBorder="1" applyAlignment="1">
      <alignment horizontal="right"/>
    </xf>
    <xf numFmtId="0" fontId="34" fillId="12" borderId="19" xfId="0" applyFont="1" applyFill="1" applyBorder="1" applyAlignment="1">
      <alignment shrinkToFit="1"/>
    </xf>
    <xf numFmtId="0" fontId="33" fillId="12" borderId="17" xfId="0" quotePrefix="1" applyFont="1" applyFill="1" applyBorder="1" applyAlignment="1">
      <alignment horizontal="right"/>
    </xf>
    <xf numFmtId="0" fontId="34" fillId="12" borderId="16" xfId="0" applyFont="1" applyFill="1" applyBorder="1" applyAlignment="1">
      <alignment shrinkToFit="1"/>
    </xf>
    <xf numFmtId="0" fontId="33" fillId="12" borderId="15" xfId="0" quotePrefix="1" applyFont="1" applyFill="1" applyBorder="1" applyAlignment="1">
      <alignment horizontal="right"/>
    </xf>
    <xf numFmtId="0" fontId="34" fillId="12" borderId="20" xfId="0" applyFont="1" applyFill="1" applyBorder="1" applyAlignment="1">
      <alignment shrinkToFit="1"/>
    </xf>
    <xf numFmtId="0" fontId="35" fillId="12" borderId="11" xfId="0" applyFont="1" applyFill="1" applyBorder="1" applyAlignment="1">
      <alignment horizontal="center"/>
    </xf>
    <xf numFmtId="0" fontId="32" fillId="12" borderId="11" xfId="0" applyFont="1" applyFill="1" applyBorder="1" applyAlignment="1">
      <alignment horizontal="center"/>
    </xf>
    <xf numFmtId="164" fontId="32" fillId="12" borderId="21" xfId="0" applyNumberFormat="1" applyFont="1" applyFill="1" applyBorder="1" applyAlignment="1">
      <alignment horizontal="right"/>
    </xf>
    <xf numFmtId="165" fontId="21" fillId="0" borderId="0" xfId="0" applyNumberFormat="1" applyFont="1" applyAlignment="1">
      <alignment horizontal="center" wrapText="1"/>
    </xf>
    <xf numFmtId="0" fontId="34" fillId="12" borderId="20" xfId="0" applyFont="1" applyFill="1" applyBorder="1"/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left"/>
    </xf>
    <xf numFmtId="0" fontId="30" fillId="13" borderId="0" xfId="0" applyFont="1" applyFill="1" applyAlignment="1">
      <alignment vertical="top"/>
    </xf>
    <xf numFmtId="0" fontId="24" fillId="0" borderId="0" xfId="0" applyFont="1"/>
    <xf numFmtId="0" fontId="19" fillId="13" borderId="0" xfId="0" applyFont="1" applyFill="1" applyAlignment="1">
      <alignment horizontal="center" vertical="top"/>
    </xf>
    <xf numFmtId="0" fontId="19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 wrapText="1"/>
    </xf>
    <xf numFmtId="165" fontId="19" fillId="0" borderId="0" xfId="0" applyNumberFormat="1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top"/>
    </xf>
    <xf numFmtId="0" fontId="1" fillId="0" borderId="0" xfId="0" applyFont="1"/>
    <xf numFmtId="0" fontId="23" fillId="0" borderId="0" xfId="0" applyFont="1" applyAlignment="1">
      <alignment wrapText="1"/>
    </xf>
    <xf numFmtId="0" fontId="23" fillId="12" borderId="0" xfId="0" applyFont="1" applyFill="1" applyAlignment="1">
      <alignment vertical="center"/>
    </xf>
    <xf numFmtId="0" fontId="1" fillId="0" borderId="0" xfId="0" applyFont="1" applyAlignment="1">
      <alignment vertical="top"/>
    </xf>
    <xf numFmtId="0" fontId="37" fillId="12" borderId="11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22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45" fillId="0" borderId="0" xfId="0" applyFont="1"/>
    <xf numFmtId="0" fontId="50" fillId="0" borderId="0" xfId="0" applyFont="1"/>
    <xf numFmtId="0" fontId="56" fillId="0" borderId="0" xfId="0" applyFont="1" applyAlignment="1">
      <alignment vertical="center"/>
    </xf>
    <xf numFmtId="0" fontId="0" fillId="18" borderId="0" xfId="0" applyFill="1"/>
    <xf numFmtId="0" fontId="0" fillId="0" borderId="0" xfId="0" applyAlignment="1">
      <alignment horizontal="center" vertical="center"/>
    </xf>
    <xf numFmtId="0" fontId="48" fillId="13" borderId="0" xfId="0" applyFont="1" applyFill="1" applyAlignment="1">
      <alignment horizontal="center" vertical="center" wrapText="1" shrinkToFit="1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82" xfId="0" applyFont="1" applyFill="1" applyBorder="1" applyAlignment="1">
      <alignment horizontal="center" vertical="center"/>
    </xf>
    <xf numFmtId="0" fontId="72" fillId="19" borderId="69" xfId="0" applyFont="1" applyFill="1" applyBorder="1" applyAlignment="1">
      <alignment horizontal="center" vertical="center"/>
    </xf>
    <xf numFmtId="0" fontId="32" fillId="12" borderId="20" xfId="0" applyFont="1" applyFill="1" applyBorder="1" applyAlignment="1">
      <alignment horizontal="center" vertical="center"/>
    </xf>
    <xf numFmtId="14" fontId="0" fillId="0" borderId="0" xfId="0" applyNumberFormat="1"/>
    <xf numFmtId="0" fontId="54" fillId="0" borderId="0" xfId="0" applyFont="1" applyAlignment="1">
      <alignment vertical="top"/>
    </xf>
    <xf numFmtId="0" fontId="50" fillId="0" borderId="0" xfId="0" applyFont="1" applyAlignment="1">
      <alignment vertical="center"/>
    </xf>
    <xf numFmtId="0" fontId="56" fillId="13" borderId="0" xfId="0" applyFont="1" applyFill="1" applyAlignment="1">
      <alignment vertical="center"/>
    </xf>
    <xf numFmtId="0" fontId="58" fillId="13" borderId="0" xfId="0" applyFont="1" applyFill="1" applyAlignment="1">
      <alignment vertical="center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77" fillId="0" borderId="0" xfId="0" applyFont="1"/>
    <xf numFmtId="0" fontId="37" fillId="0" borderId="11" xfId="0" applyFont="1" applyBorder="1" applyAlignment="1" applyProtection="1">
      <alignment horizontal="center" vertical="center"/>
      <protection hidden="1"/>
    </xf>
    <xf numFmtId="0" fontId="37" fillId="0" borderId="11" xfId="0" applyFont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left" vertical="center"/>
      <protection locked="0"/>
    </xf>
    <xf numFmtId="0" fontId="37" fillId="12" borderId="13" xfId="0" applyFont="1" applyFill="1" applyBorder="1" applyAlignment="1" applyProtection="1">
      <alignment horizontal="left" vertical="center"/>
      <protection locked="0"/>
    </xf>
    <xf numFmtId="0" fontId="37" fillId="12" borderId="11" xfId="0" applyFont="1" applyFill="1" applyBorder="1" applyAlignment="1" applyProtection="1">
      <alignment horizontal="center" vertical="center"/>
      <protection hidden="1"/>
    </xf>
    <xf numFmtId="164" fontId="37" fillId="12" borderId="11" xfId="0" applyNumberFormat="1" applyFont="1" applyFill="1" applyBorder="1" applyAlignment="1" applyProtection="1">
      <alignment horizontal="center" vertical="center"/>
      <protection locked="0"/>
    </xf>
    <xf numFmtId="0" fontId="38" fillId="12" borderId="11" xfId="0" applyFont="1" applyFill="1" applyBorder="1" applyAlignment="1" applyProtection="1">
      <alignment horizontal="center" vertical="center"/>
      <protection locked="0"/>
    </xf>
    <xf numFmtId="0" fontId="37" fillId="17" borderId="11" xfId="0" applyFont="1" applyFill="1" applyBorder="1" applyAlignment="1" applyProtection="1">
      <alignment horizontal="center" vertical="center"/>
      <protection locked="0"/>
    </xf>
    <xf numFmtId="164" fontId="37" fillId="0" borderId="11" xfId="0" applyNumberFormat="1" applyFont="1" applyBorder="1" applyAlignment="1" applyProtection="1">
      <alignment horizontal="center" vertical="center"/>
      <protection locked="0"/>
    </xf>
    <xf numFmtId="0" fontId="37" fillId="17" borderId="13" xfId="0" applyFont="1" applyFill="1" applyBorder="1" applyAlignment="1" applyProtection="1">
      <alignment horizontal="center" vertical="center"/>
      <protection locked="0"/>
    </xf>
    <xf numFmtId="0" fontId="37" fillId="0" borderId="11" xfId="0" applyFont="1" applyBorder="1" applyAlignment="1" applyProtection="1">
      <alignment horizontal="center" vertical="center"/>
      <protection locked="0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Protection="1">
      <protection hidden="1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2" fillId="0" borderId="0" xfId="0" applyFont="1" applyAlignment="1" applyProtection="1">
      <alignment vertical="center" shrinkToFit="1"/>
      <protection hidden="1"/>
    </xf>
    <xf numFmtId="0" fontId="54" fillId="13" borderId="0" xfId="0" applyFont="1" applyFill="1" applyAlignment="1" applyProtection="1">
      <alignment vertical="top"/>
      <protection hidden="1"/>
    </xf>
    <xf numFmtId="0" fontId="54" fillId="0" borderId="0" xfId="0" applyFont="1" applyAlignment="1" applyProtection="1">
      <alignment vertical="top"/>
      <protection hidden="1"/>
    </xf>
    <xf numFmtId="0" fontId="54" fillId="13" borderId="0" xfId="0" applyFont="1" applyFill="1" applyAlignment="1" applyProtection="1">
      <alignment horizontal="center" vertical="top"/>
      <protection hidden="1"/>
    </xf>
    <xf numFmtId="0" fontId="50" fillId="0" borderId="0" xfId="0" applyFont="1" applyAlignment="1" applyProtection="1">
      <alignment vertical="center"/>
      <protection hidden="1"/>
    </xf>
    <xf numFmtId="0" fontId="35" fillId="0" borderId="26" xfId="0" applyFont="1" applyBorder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horizontal="center" vertical="top" wrapText="1"/>
      <protection locked="0"/>
    </xf>
    <xf numFmtId="0" fontId="50" fillId="0" borderId="0" xfId="0" applyFont="1" applyProtection="1"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48" fillId="13" borderId="0" xfId="0" applyFont="1" applyFill="1" applyAlignment="1" applyProtection="1">
      <alignment vertical="center" wrapText="1" shrinkToFit="1"/>
      <protection locked="0" hidden="1"/>
    </xf>
    <xf numFmtId="0" fontId="68" fillId="0" borderId="0" xfId="22" applyFont="1" applyProtection="1">
      <protection locked="0"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Protection="1"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49" fillId="13" borderId="0" xfId="0" applyFont="1" applyFill="1" applyAlignment="1" applyProtection="1">
      <alignment vertical="center" wrapText="1" shrinkToFit="1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0" borderId="0" xfId="0" applyFont="1" applyAlignment="1" applyProtection="1">
      <alignment horizontal="center" vertical="top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vertical="top"/>
      <protection locked="0" hidden="1"/>
    </xf>
    <xf numFmtId="0" fontId="52" fillId="13" borderId="0" xfId="0" applyFont="1" applyFill="1" applyAlignment="1" applyProtection="1">
      <alignment vertical="top"/>
      <protection locked="0" hidden="1"/>
    </xf>
    <xf numFmtId="0" fontId="52" fillId="0" borderId="0" xfId="0" applyFont="1" applyAlignment="1" applyProtection="1">
      <alignment horizontal="center" vertical="center"/>
      <protection locked="0" hidden="1"/>
    </xf>
    <xf numFmtId="0" fontId="52" fillId="0" borderId="0" xfId="0" applyFont="1" applyAlignment="1" applyProtection="1">
      <alignment horizontal="center"/>
      <protection locked="0" hidden="1"/>
    </xf>
    <xf numFmtId="0" fontId="52" fillId="13" borderId="0" xfId="0" applyFont="1" applyFill="1" applyAlignment="1" applyProtection="1">
      <alignment horizontal="center"/>
      <protection locked="0" hidden="1"/>
    </xf>
    <xf numFmtId="0" fontId="54" fillId="0" borderId="0" xfId="0" applyFont="1" applyProtection="1">
      <protection locked="0" hidden="1"/>
    </xf>
    <xf numFmtId="0" fontId="54" fillId="12" borderId="0" xfId="0" applyFont="1" applyFill="1" applyAlignment="1" applyProtection="1">
      <alignment horizontal="center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54" fillId="12" borderId="0" xfId="0" applyFont="1" applyFill="1" applyAlignment="1" applyProtection="1">
      <alignment horizontal="center" vertical="center"/>
      <protection locked="0" hidden="1"/>
    </xf>
    <xf numFmtId="0" fontId="54" fillId="12" borderId="0" xfId="0" applyFont="1" applyFill="1" applyAlignment="1" applyProtection="1">
      <alignment horizontal="center" vertical="center" wrapText="1"/>
      <protection locked="0" hidden="1"/>
    </xf>
    <xf numFmtId="165" fontId="54" fillId="0" borderId="0" xfId="0" applyNumberFormat="1" applyFont="1" applyAlignment="1" applyProtection="1">
      <alignment horizontal="center" wrapText="1"/>
      <protection locked="0" hidden="1"/>
    </xf>
    <xf numFmtId="0" fontId="54" fillId="0" borderId="10" xfId="0" applyFont="1" applyBorder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/>
      <protection locked="0" hidden="1"/>
    </xf>
    <xf numFmtId="0" fontId="54" fillId="0" borderId="0" xfId="0" applyFont="1" applyAlignment="1" applyProtection="1">
      <alignment horizontal="center" vertical="center"/>
      <protection locked="0" hidden="1"/>
    </xf>
    <xf numFmtId="2" fontId="55" fillId="13" borderId="0" xfId="0" applyNumberFormat="1" applyFont="1" applyFill="1" applyAlignment="1" applyProtection="1">
      <alignment horizontal="center" vertical="top"/>
      <protection locked="0" hidden="1"/>
    </xf>
    <xf numFmtId="0" fontId="55" fillId="13" borderId="0" xfId="0" applyFont="1" applyFill="1" applyAlignment="1" applyProtection="1">
      <alignment horizontal="center" vertical="top"/>
      <protection locked="0" hidden="1"/>
    </xf>
    <xf numFmtId="0" fontId="56" fillId="0" borderId="0" xfId="0" applyFont="1" applyAlignment="1" applyProtection="1">
      <alignment horizontal="center" vertical="top"/>
      <protection locked="0" hidden="1"/>
    </xf>
    <xf numFmtId="0" fontId="53" fillId="12" borderId="0" xfId="0" applyFont="1" applyFill="1" applyAlignment="1" applyProtection="1">
      <alignment horizontal="center" vertical="center"/>
      <protection locked="0" hidden="1"/>
    </xf>
    <xf numFmtId="2" fontId="55" fillId="12" borderId="0" xfId="0" applyNumberFormat="1" applyFont="1" applyFill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/>
      <protection locked="0" hidden="1"/>
    </xf>
    <xf numFmtId="0" fontId="57" fillId="13" borderId="0" xfId="0" applyFont="1" applyFill="1" applyAlignment="1" applyProtection="1">
      <alignment horizontal="center" vertical="top"/>
      <protection locked="0" hidden="1"/>
    </xf>
    <xf numFmtId="0" fontId="53" fillId="13" borderId="0" xfId="0" applyFont="1" applyFill="1" applyAlignment="1" applyProtection="1">
      <alignment horizontal="left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56" fillId="12" borderId="0" xfId="0" applyFont="1" applyFill="1" applyAlignment="1" applyProtection="1">
      <alignment vertical="center"/>
      <protection locked="0" hidden="1"/>
    </xf>
    <xf numFmtId="0" fontId="58" fillId="12" borderId="0" xfId="0" applyFont="1" applyFill="1" applyAlignment="1" applyProtection="1">
      <alignment vertical="center"/>
      <protection locked="0" hidden="1"/>
    </xf>
    <xf numFmtId="164" fontId="56" fillId="12" borderId="0" xfId="0" applyNumberFormat="1" applyFont="1" applyFill="1" applyAlignment="1" applyProtection="1">
      <alignment horizontal="right" vertical="center"/>
      <protection locked="0" hidden="1"/>
    </xf>
    <xf numFmtId="165" fontId="56" fillId="0" borderId="0" xfId="0" applyNumberFormat="1" applyFont="1" applyAlignment="1" applyProtection="1">
      <alignment horizontal="center" vertical="center" wrapText="1"/>
      <protection locked="0" hidden="1"/>
    </xf>
    <xf numFmtId="0" fontId="56" fillId="0" borderId="1" xfId="0" applyFont="1" applyBorder="1" applyAlignment="1" applyProtection="1">
      <alignment horizontal="center" vertical="center"/>
      <protection locked="0" hidden="1"/>
    </xf>
    <xf numFmtId="0" fontId="55" fillId="0" borderId="1" xfId="0" applyFont="1" applyBorder="1" applyAlignment="1" applyProtection="1">
      <alignment horizontal="center" vertical="center"/>
      <protection locked="0" hidden="1"/>
    </xf>
    <xf numFmtId="0" fontId="55" fillId="0" borderId="0" xfId="0" applyFont="1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horizontal="center" vertic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69" fillId="19" borderId="65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/>
      <protection locked="0" hidden="1"/>
    </xf>
    <xf numFmtId="165" fontId="59" fillId="0" borderId="0" xfId="0" applyNumberFormat="1" applyFont="1" applyAlignment="1" applyProtection="1">
      <alignment horizontal="center" wrapText="1"/>
      <protection locked="0" hidden="1"/>
    </xf>
    <xf numFmtId="0" fontId="54" fillId="0" borderId="1" xfId="0" applyFont="1" applyBorder="1" applyAlignment="1" applyProtection="1">
      <alignment horizontal="center"/>
      <protection locked="0" hidden="1"/>
    </xf>
    <xf numFmtId="0" fontId="57" fillId="0" borderId="1" xfId="0" applyFont="1" applyBorder="1" applyAlignment="1" applyProtection="1">
      <alignment horizontal="center"/>
      <protection locked="0" hidden="1"/>
    </xf>
    <xf numFmtId="0" fontId="57" fillId="0" borderId="0" xfId="0" applyFont="1" applyAlignment="1" applyProtection="1">
      <alignment horizontal="center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0" fontId="69" fillId="19" borderId="66" xfId="0" applyFont="1" applyFill="1" applyBorder="1" applyAlignment="1" applyProtection="1">
      <alignment horizontal="center" vertical="center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16" fontId="39" fillId="12" borderId="30" xfId="0" applyNumberFormat="1" applyFont="1" applyFill="1" applyBorder="1" applyAlignment="1" applyProtection="1">
      <alignment horizontal="center" vertical="center"/>
      <protection locked="0" hidden="1"/>
    </xf>
    <xf numFmtId="0" fontId="39" fillId="0" borderId="31" xfId="0" applyFont="1" applyBorder="1" applyAlignment="1" applyProtection="1">
      <alignment horizontal="left" vertical="center"/>
      <protection locked="0" hidden="1"/>
    </xf>
    <xf numFmtId="0" fontId="60" fillId="12" borderId="78" xfId="0" applyFont="1" applyFill="1" applyBorder="1" applyAlignment="1" applyProtection="1">
      <alignment horizontal="right"/>
      <protection locked="0" hidden="1"/>
    </xf>
    <xf numFmtId="0" fontId="60" fillId="12" borderId="78" xfId="0" quotePrefix="1" applyFont="1" applyFill="1" applyBorder="1" applyAlignment="1" applyProtection="1">
      <alignment horizontal="right"/>
      <protection locked="0" hidden="1"/>
    </xf>
    <xf numFmtId="165" fontId="51" fillId="0" borderId="0" xfId="0" applyNumberFormat="1" applyFont="1" applyAlignment="1" applyProtection="1">
      <alignment horizontal="center" wrapText="1"/>
      <protection locked="0" hidden="1"/>
    </xf>
    <xf numFmtId="0" fontId="42" fillId="0" borderId="0" xfId="0" applyFont="1" applyAlignment="1" applyProtection="1">
      <alignment horizontal="center"/>
      <protection locked="0" hidden="1"/>
    </xf>
    <xf numFmtId="0" fontId="39" fillId="12" borderId="14" xfId="0" applyFont="1" applyFill="1" applyBorder="1" applyAlignment="1" applyProtection="1">
      <alignment horizontal="center" vertical="center"/>
      <protection locked="0" hidden="1"/>
    </xf>
    <xf numFmtId="0" fontId="39" fillId="0" borderId="11" xfId="0" applyFont="1" applyBorder="1" applyAlignment="1" applyProtection="1">
      <alignment horizontal="left" vertical="center"/>
      <protection locked="0" hidden="1"/>
    </xf>
    <xf numFmtId="0" fontId="61" fillId="12" borderId="71" xfId="0" applyFont="1" applyFill="1" applyBorder="1" applyAlignment="1" applyProtection="1">
      <alignment horizontal="right"/>
      <protection locked="0" hidden="1"/>
    </xf>
    <xf numFmtId="0" fontId="60" fillId="12" borderId="26" xfId="0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horizontal="right"/>
      <protection locked="0" hidden="1"/>
    </xf>
    <xf numFmtId="0" fontId="60" fillId="12" borderId="67" xfId="0" quotePrefix="1" applyFont="1" applyFill="1" applyBorder="1" applyAlignment="1" applyProtection="1">
      <alignment horizontal="right"/>
      <protection locked="0" hidden="1"/>
    </xf>
    <xf numFmtId="0" fontId="61" fillId="12" borderId="71" xfId="0" applyFont="1" applyFill="1" applyBorder="1" applyAlignment="1" applyProtection="1">
      <alignment shrinkToFit="1"/>
      <protection locked="0" hidden="1"/>
    </xf>
    <xf numFmtId="0" fontId="60" fillId="12" borderId="15" xfId="0" quotePrefix="1" applyFont="1" applyFill="1" applyBorder="1" applyAlignment="1" applyProtection="1">
      <alignment horizontal="right"/>
      <protection locked="0" hidden="1"/>
    </xf>
    <xf numFmtId="0" fontId="61" fillId="12" borderId="16" xfId="0" applyFont="1" applyFill="1" applyBorder="1" applyAlignment="1" applyProtection="1">
      <alignment shrinkToFit="1"/>
      <protection locked="0" hidden="1"/>
    </xf>
    <xf numFmtId="0" fontId="61" fillId="12" borderId="20" xfId="0" applyFont="1" applyFill="1" applyBorder="1" applyAlignment="1" applyProtection="1">
      <alignment shrinkToFit="1"/>
      <protection locked="0" hidden="1"/>
    </xf>
    <xf numFmtId="0" fontId="60" fillId="12" borderId="67" xfId="0" applyFont="1" applyFill="1" applyBorder="1" applyAlignment="1" applyProtection="1">
      <alignment horizontal="right"/>
      <protection locked="0" hidden="1"/>
    </xf>
    <xf numFmtId="0" fontId="60" fillId="0" borderId="15" xfId="0" quotePrefix="1" applyFont="1" applyBorder="1" applyAlignment="1" applyProtection="1">
      <alignment horizontal="right"/>
      <protection locked="0" hidden="1"/>
    </xf>
    <xf numFmtId="0" fontId="61" fillId="0" borderId="16" xfId="0" applyFont="1" applyBorder="1" applyAlignment="1" applyProtection="1">
      <alignment shrinkToFit="1"/>
      <protection locked="0" hidden="1"/>
    </xf>
    <xf numFmtId="0" fontId="61" fillId="0" borderId="20" xfId="0" applyFont="1" applyBorder="1" applyAlignment="1" applyProtection="1">
      <alignment shrinkToFit="1"/>
      <protection locked="0" hidden="1"/>
    </xf>
    <xf numFmtId="164" fontId="51" fillId="0" borderId="0" xfId="0" applyNumberFormat="1" applyFont="1" applyProtection="1">
      <protection locked="0" hidden="1"/>
    </xf>
    <xf numFmtId="0" fontId="39" fillId="12" borderId="75" xfId="0" applyFont="1" applyFill="1" applyBorder="1" applyAlignment="1" applyProtection="1">
      <alignment horizontal="center" vertical="center"/>
      <protection locked="0" hidden="1"/>
    </xf>
    <xf numFmtId="0" fontId="39" fillId="0" borderId="28" xfId="0" applyFont="1" applyBorder="1" applyAlignment="1" applyProtection="1">
      <alignment horizontal="left" vertical="center"/>
      <protection locked="0" hidden="1"/>
    </xf>
    <xf numFmtId="0" fontId="60" fillId="12" borderId="76" xfId="0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horizontal="right"/>
      <protection locked="0" hidden="1"/>
    </xf>
    <xf numFmtId="0" fontId="60" fillId="12" borderId="36" xfId="0" applyFont="1" applyFill="1" applyBorder="1" applyAlignment="1" applyProtection="1">
      <alignment horizontal="right"/>
      <protection locked="0" hidden="1"/>
    </xf>
    <xf numFmtId="0" fontId="60" fillId="12" borderId="34" xfId="0" applyFont="1" applyFill="1" applyBorder="1" applyAlignment="1" applyProtection="1">
      <alignment horizontal="right"/>
      <protection locked="0" hidden="1"/>
    </xf>
    <xf numFmtId="0" fontId="61" fillId="12" borderId="33" xfId="0" applyFont="1" applyFill="1" applyBorder="1" applyAlignment="1" applyProtection="1">
      <alignment shrinkToFit="1"/>
      <protection locked="0" hidden="1"/>
    </xf>
    <xf numFmtId="0" fontId="60" fillId="12" borderId="76" xfId="0" quotePrefix="1" applyFont="1" applyFill="1" applyBorder="1" applyAlignment="1" applyProtection="1">
      <alignment horizontal="right"/>
      <protection locked="0" hidden="1"/>
    </xf>
    <xf numFmtId="0" fontId="61" fillId="12" borderId="35" xfId="0" applyFont="1" applyFill="1" applyBorder="1" applyAlignment="1" applyProtection="1">
      <alignment shrinkToFit="1"/>
      <protection locked="0" hidden="1"/>
    </xf>
    <xf numFmtId="0" fontId="60" fillId="12" borderId="34" xfId="0" quotePrefix="1" applyFont="1" applyFill="1" applyBorder="1" applyAlignment="1" applyProtection="1">
      <alignment horizontal="right"/>
      <protection locked="0" hidden="1"/>
    </xf>
    <xf numFmtId="0" fontId="50" fillId="13" borderId="0" xfId="0" applyFont="1" applyFill="1" applyAlignment="1" applyProtection="1">
      <alignment horizontal="center" vertical="center"/>
      <protection locked="0" hidden="1"/>
    </xf>
    <xf numFmtId="0" fontId="50" fillId="13" borderId="0" xfId="0" applyFont="1" applyFill="1" applyAlignment="1" applyProtection="1">
      <alignment horizontal="left" vertical="center"/>
      <protection locked="0" hidden="1"/>
    </xf>
    <xf numFmtId="0" fontId="62" fillId="13" borderId="0" xfId="0" applyFont="1" applyFill="1" applyAlignment="1" applyProtection="1">
      <alignment horizontal="center" vertical="center"/>
      <protection locked="0" hidden="1"/>
    </xf>
    <xf numFmtId="164" fontId="50" fillId="13" borderId="0" xfId="0" applyNumberFormat="1" applyFont="1" applyFill="1" applyAlignment="1" applyProtection="1">
      <alignment horizontal="center"/>
      <protection locked="0" hidden="1"/>
    </xf>
    <xf numFmtId="0" fontId="63" fillId="13" borderId="0" xfId="0" applyFont="1" applyFill="1" applyAlignment="1" applyProtection="1">
      <alignment horizontal="right"/>
      <protection locked="0" hidden="1"/>
    </xf>
    <xf numFmtId="0" fontId="64" fillId="13" borderId="0" xfId="0" applyFont="1" applyFill="1" applyAlignment="1" applyProtection="1">
      <alignment shrinkToFit="1"/>
      <protection locked="0" hidden="1"/>
    </xf>
    <xf numFmtId="0" fontId="64" fillId="13" borderId="0" xfId="0" applyFont="1" applyFill="1" applyAlignment="1" applyProtection="1">
      <alignment horizontal="right"/>
      <protection locked="0" hidden="1"/>
    </xf>
    <xf numFmtId="0" fontId="63" fillId="13" borderId="0" xfId="0" quotePrefix="1" applyFont="1" applyFill="1" applyAlignment="1" applyProtection="1">
      <alignment horizontal="right"/>
      <protection locked="0" hidden="1"/>
    </xf>
    <xf numFmtId="0" fontId="51" fillId="0" borderId="0" xfId="0" applyFont="1" applyAlignment="1" applyProtection="1">
      <alignment horizontal="center" vertical="center"/>
      <protection locked="0" hidden="1"/>
    </xf>
    <xf numFmtId="0" fontId="61" fillId="12" borderId="72" xfId="0" applyFont="1" applyFill="1" applyBorder="1" applyAlignment="1" applyProtection="1">
      <alignment horizontal="right"/>
      <protection locked="0" hidden="1"/>
    </xf>
    <xf numFmtId="0" fontId="60" fillId="12" borderId="70" xfId="0" quotePrefix="1" applyFont="1" applyFill="1" applyBorder="1" applyAlignment="1" applyProtection="1">
      <alignment horizontal="right"/>
      <protection locked="0" hidden="1"/>
    </xf>
    <xf numFmtId="0" fontId="61" fillId="12" borderId="73" xfId="0" applyFont="1" applyFill="1" applyBorder="1" applyAlignment="1" applyProtection="1">
      <alignment shrinkToFit="1"/>
      <protection locked="0" hidden="1"/>
    </xf>
    <xf numFmtId="0" fontId="60" fillId="0" borderId="70" xfId="0" quotePrefix="1" applyFont="1" applyBorder="1" applyAlignment="1" applyProtection="1">
      <alignment horizontal="right"/>
      <protection locked="0" hidden="1"/>
    </xf>
    <xf numFmtId="0" fontId="61" fillId="0" borderId="71" xfId="0" applyFont="1" applyBorder="1" applyAlignment="1" applyProtection="1">
      <alignment shrinkToFit="1"/>
      <protection locked="0" hidden="1"/>
    </xf>
    <xf numFmtId="0" fontId="61" fillId="0" borderId="69" xfId="0" applyFont="1" applyBorder="1" applyAlignment="1" applyProtection="1">
      <alignment shrinkToFit="1"/>
      <protection locked="0" hidden="1"/>
    </xf>
    <xf numFmtId="0" fontId="60" fillId="12" borderId="17" xfId="0" applyFont="1" applyFill="1" applyBorder="1" applyAlignment="1" applyProtection="1">
      <alignment horizontal="right"/>
      <protection locked="0" hidden="1"/>
    </xf>
    <xf numFmtId="0" fontId="60" fillId="12" borderId="15" xfId="0" applyFont="1" applyFill="1" applyBorder="1" applyAlignment="1" applyProtection="1">
      <alignment horizontal="right"/>
      <protection locked="0" hidden="1"/>
    </xf>
    <xf numFmtId="0" fontId="61" fillId="12" borderId="20" xfId="0" applyFont="1" applyFill="1" applyBorder="1" applyProtection="1">
      <protection locked="0" hidden="1"/>
    </xf>
    <xf numFmtId="0" fontId="61" fillId="0" borderId="16" xfId="0" applyFont="1" applyBorder="1" applyAlignment="1" applyProtection="1">
      <alignment horizontal="right"/>
      <protection locked="0" hidden="1"/>
    </xf>
    <xf numFmtId="0" fontId="60" fillId="0" borderId="17" xfId="0" applyFont="1" applyBorder="1" applyAlignment="1" applyProtection="1">
      <alignment horizontal="right"/>
      <protection locked="0" hidden="1"/>
    </xf>
    <xf numFmtId="0" fontId="60" fillId="0" borderId="15" xfId="0" applyFont="1" applyBorder="1" applyAlignment="1" applyProtection="1">
      <alignment horizontal="right"/>
      <protection locked="0" hidden="1"/>
    </xf>
    <xf numFmtId="0" fontId="50" fillId="12" borderId="0" xfId="0" applyFont="1" applyFill="1" applyProtection="1">
      <protection locked="0" hidden="1"/>
    </xf>
    <xf numFmtId="0" fontId="50" fillId="12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Protection="1">
      <protection locked="0" hidden="1"/>
    </xf>
    <xf numFmtId="0" fontId="41" fillId="12" borderId="0" xfId="0" applyFont="1" applyFill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1" fillId="12" borderId="0" xfId="0" applyFont="1" applyFill="1" applyProtection="1"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51" fillId="13" borderId="0" xfId="0" applyFont="1" applyFill="1" applyProtection="1">
      <protection locked="0" hidden="1"/>
    </xf>
    <xf numFmtId="0" fontId="51" fillId="0" borderId="0" xfId="0" applyFont="1" applyAlignment="1" applyProtection="1">
      <alignment horizontal="center"/>
      <protection locked="0" hidden="1"/>
    </xf>
    <xf numFmtId="0" fontId="51" fillId="13" borderId="26" xfId="0" applyFont="1" applyFill="1" applyBorder="1" applyProtection="1">
      <protection locked="0" hidden="1"/>
    </xf>
    <xf numFmtId="0" fontId="54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Alignment="1" applyProtection="1">
      <alignment horizontal="center"/>
      <protection locked="0" hidden="1"/>
    </xf>
    <xf numFmtId="0" fontId="66" fillId="13" borderId="0" xfId="0" applyFont="1" applyFill="1" applyProtection="1">
      <protection locked="0" hidden="1"/>
    </xf>
    <xf numFmtId="0" fontId="50" fillId="13" borderId="0" xfId="0" applyFont="1" applyFill="1" applyAlignment="1" applyProtection="1">
      <alignment horizontal="center"/>
      <protection locked="0" hidden="1"/>
    </xf>
    <xf numFmtId="0" fontId="50" fillId="13" borderId="0" xfId="0" applyFont="1" applyFill="1" applyAlignment="1" applyProtection="1">
      <alignment horizontal="right"/>
      <protection locked="0" hidden="1"/>
    </xf>
    <xf numFmtId="0" fontId="50" fillId="0" borderId="0" xfId="0" applyFont="1" applyAlignment="1" applyProtection="1">
      <alignment horizontal="center"/>
      <protection locked="0" hidden="1"/>
    </xf>
    <xf numFmtId="0" fontId="50" fillId="0" borderId="0" xfId="0" applyFont="1" applyAlignment="1" applyProtection="1">
      <alignment horizontal="right"/>
      <protection locked="0" hidden="1"/>
    </xf>
    <xf numFmtId="1" fontId="39" fillId="0" borderId="31" xfId="0" applyNumberFormat="1" applyFont="1" applyBorder="1" applyAlignment="1" applyProtection="1">
      <alignment horizontal="center" vertical="center"/>
      <protection hidden="1"/>
    </xf>
    <xf numFmtId="0" fontId="39" fillId="0" borderId="31" xfId="0" applyFont="1" applyBorder="1" applyAlignment="1" applyProtection="1">
      <alignment horizontal="center" vertical="center"/>
      <protection hidden="1"/>
    </xf>
    <xf numFmtId="164" fontId="39" fillId="0" borderId="31" xfId="0" applyNumberFormat="1" applyFont="1" applyBorder="1" applyAlignment="1" applyProtection="1">
      <alignment horizontal="center"/>
      <protection hidden="1"/>
    </xf>
    <xf numFmtId="1" fontId="39" fillId="0" borderId="11" xfId="0" applyNumberFormat="1" applyFont="1" applyBorder="1" applyAlignment="1" applyProtection="1">
      <alignment horizontal="center" vertical="center"/>
      <protection hidden="1"/>
    </xf>
    <xf numFmtId="0" fontId="39" fillId="0" borderId="13" xfId="0" applyFont="1" applyBorder="1" applyAlignment="1" applyProtection="1">
      <alignment horizontal="center" vertical="center"/>
      <protection hidden="1"/>
    </xf>
    <xf numFmtId="164" fontId="39" fillId="0" borderId="11" xfId="0" applyNumberFormat="1" applyFont="1" applyBorder="1" applyAlignment="1" applyProtection="1">
      <alignment horizontal="center"/>
      <protection hidden="1"/>
    </xf>
    <xf numFmtId="1" fontId="39" fillId="0" borderId="28" xfId="0" applyNumberFormat="1" applyFont="1" applyBorder="1" applyAlignment="1" applyProtection="1">
      <alignment horizontal="center" vertical="center"/>
      <protection hidden="1"/>
    </xf>
    <xf numFmtId="0" fontId="39" fillId="0" borderId="28" xfId="0" applyFont="1" applyBorder="1" applyAlignment="1" applyProtection="1">
      <alignment horizontal="center" vertical="center"/>
      <protection hidden="1"/>
    </xf>
    <xf numFmtId="164" fontId="39" fillId="0" borderId="23" xfId="0" applyNumberFormat="1" applyFont="1" applyBorder="1" applyAlignment="1" applyProtection="1">
      <alignment horizontal="center"/>
      <protection hidden="1"/>
    </xf>
    <xf numFmtId="49" fontId="39" fillId="12" borderId="31" xfId="0" applyNumberFormat="1" applyFont="1" applyFill="1" applyBorder="1" applyAlignment="1" applyProtection="1">
      <alignment horizontal="center" vertical="center"/>
      <protection hidden="1"/>
    </xf>
    <xf numFmtId="0" fontId="39" fillId="12" borderId="31" xfId="0" applyFont="1" applyFill="1" applyBorder="1" applyAlignment="1" applyProtection="1">
      <alignment horizontal="center" vertical="center"/>
      <protection hidden="1"/>
    </xf>
    <xf numFmtId="0" fontId="39" fillId="0" borderId="11" xfId="0" applyFont="1" applyBorder="1" applyAlignment="1" applyProtection="1">
      <alignment horizontal="center" vertical="center"/>
      <protection hidden="1"/>
    </xf>
    <xf numFmtId="49" fontId="39" fillId="12" borderId="11" xfId="0" applyNumberFormat="1" applyFont="1" applyFill="1" applyBorder="1" applyAlignment="1" applyProtection="1">
      <alignment horizontal="center" vertical="center"/>
      <protection hidden="1"/>
    </xf>
    <xf numFmtId="0" fontId="39" fillId="12" borderId="11" xfId="0" applyFont="1" applyFill="1" applyBorder="1" applyAlignment="1" applyProtection="1">
      <alignment horizontal="center" vertical="center"/>
      <protection hidden="1"/>
    </xf>
    <xf numFmtId="49" fontId="39" fillId="12" borderId="23" xfId="0" applyNumberFormat="1" applyFont="1" applyFill="1" applyBorder="1" applyAlignment="1" applyProtection="1">
      <alignment horizontal="center" vertical="center"/>
      <protection hidden="1"/>
    </xf>
    <xf numFmtId="0" fontId="39" fillId="12" borderId="23" xfId="0" applyFont="1" applyFill="1" applyBorder="1" applyAlignment="1" applyProtection="1">
      <alignment horizontal="center" vertical="center"/>
      <protection hidden="1"/>
    </xf>
    <xf numFmtId="0" fontId="39" fillId="0" borderId="23" xfId="0" applyFont="1" applyBorder="1" applyAlignment="1" applyProtection="1">
      <alignment horizontal="center" vertical="center"/>
      <protection hidden="1"/>
    </xf>
    <xf numFmtId="0" fontId="40" fillId="14" borderId="31" xfId="0" applyFont="1" applyFill="1" applyBorder="1" applyAlignment="1" applyProtection="1">
      <alignment horizontal="center"/>
      <protection hidden="1"/>
    </xf>
    <xf numFmtId="165" fontId="40" fillId="12" borderId="32" xfId="0" applyNumberFormat="1" applyFont="1" applyFill="1" applyBorder="1" applyAlignment="1" applyProtection="1">
      <alignment horizontal="center"/>
      <protection hidden="1"/>
    </xf>
    <xf numFmtId="1" fontId="40" fillId="12" borderId="79" xfId="0" applyNumberFormat="1" applyFont="1" applyFill="1" applyBorder="1" applyAlignment="1" applyProtection="1">
      <alignment horizontal="center"/>
      <protection hidden="1"/>
    </xf>
    <xf numFmtId="2" fontId="39" fillId="12" borderId="74" xfId="0" applyNumberFormat="1" applyFont="1" applyFill="1" applyBorder="1" applyAlignment="1" applyProtection="1">
      <alignment horizontal="right"/>
      <protection hidden="1"/>
    </xf>
    <xf numFmtId="2" fontId="53" fillId="15" borderId="37" xfId="0" applyNumberFormat="1" applyFont="1" applyFill="1" applyBorder="1" applyAlignment="1" applyProtection="1">
      <alignment horizontal="right"/>
      <protection hidden="1"/>
    </xf>
    <xf numFmtId="2" fontId="51" fillId="0" borderId="0" xfId="0" applyNumberFormat="1" applyFont="1" applyProtection="1">
      <protection hidden="1"/>
    </xf>
    <xf numFmtId="164" fontId="39" fillId="12" borderId="0" xfId="0" applyNumberFormat="1" applyFont="1" applyFill="1" applyAlignment="1" applyProtection="1">
      <alignment horizontal="right"/>
      <protection hidden="1"/>
    </xf>
    <xf numFmtId="165" fontId="51" fillId="0" borderId="0" xfId="0" applyNumberFormat="1" applyFont="1" applyAlignment="1" applyProtection="1">
      <alignment horizontal="center" wrapText="1"/>
      <protection hidden="1"/>
    </xf>
    <xf numFmtId="0" fontId="51" fillId="0" borderId="1" xfId="0" applyFont="1" applyBorder="1" applyAlignment="1" applyProtection="1">
      <alignment horizontal="center"/>
      <protection hidden="1"/>
    </xf>
    <xf numFmtId="0" fontId="42" fillId="0" borderId="1" xfId="0" applyFont="1" applyBorder="1" applyAlignment="1" applyProtection="1">
      <alignment horizontal="center"/>
      <protection hidden="1"/>
    </xf>
    <xf numFmtId="0" fontId="42" fillId="0" borderId="22" xfId="0" applyFont="1" applyBorder="1" applyAlignment="1" applyProtection="1">
      <alignment horizontal="center"/>
      <protection hidden="1"/>
    </xf>
    <xf numFmtId="0" fontId="42" fillId="0" borderId="0" xfId="0" applyFont="1" applyAlignment="1" applyProtection="1">
      <alignment horizontal="center"/>
      <protection hidden="1"/>
    </xf>
    <xf numFmtId="0" fontId="51" fillId="0" borderId="11" xfId="0" applyFont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0" fontId="40" fillId="14" borderId="11" xfId="0" applyFont="1" applyFill="1" applyBorder="1" applyAlignment="1" applyProtection="1">
      <alignment horizontal="center"/>
      <protection hidden="1"/>
    </xf>
    <xf numFmtId="165" fontId="40" fillId="12" borderId="21" xfId="0" applyNumberFormat="1" applyFont="1" applyFill="1" applyBorder="1" applyAlignment="1" applyProtection="1">
      <alignment horizontal="center"/>
      <protection hidden="1"/>
    </xf>
    <xf numFmtId="164" fontId="39" fillId="0" borderId="0" xfId="0" applyNumberFormat="1" applyFont="1" applyAlignment="1" applyProtection="1">
      <alignment horizontal="right"/>
      <protection hidden="1"/>
    </xf>
    <xf numFmtId="0" fontId="40" fillId="14" borderId="28" xfId="0" applyFont="1" applyFill="1" applyBorder="1" applyAlignment="1" applyProtection="1">
      <alignment horizontal="center"/>
      <protection hidden="1"/>
    </xf>
    <xf numFmtId="165" fontId="40" fillId="12" borderId="77" xfId="0" applyNumberFormat="1" applyFont="1" applyFill="1" applyBorder="1" applyAlignment="1" applyProtection="1">
      <alignment horizontal="center"/>
      <protection hidden="1"/>
    </xf>
    <xf numFmtId="2" fontId="53" fillId="15" borderId="83" xfId="0" applyNumberFormat="1" applyFont="1" applyFill="1" applyBorder="1" applyAlignment="1" applyProtection="1">
      <alignment horizontal="right"/>
      <protection hidden="1"/>
    </xf>
    <xf numFmtId="0" fontId="51" fillId="0" borderId="24" xfId="0" applyFont="1" applyBorder="1" applyAlignment="1" applyProtection="1">
      <alignment horizontal="center"/>
      <protection hidden="1"/>
    </xf>
    <xf numFmtId="0" fontId="41" fillId="12" borderId="0" xfId="0" applyFont="1" applyFill="1" applyAlignment="1" applyProtection="1">
      <alignment horizontal="center"/>
      <protection hidden="1"/>
    </xf>
    <xf numFmtId="2" fontId="52" fillId="16" borderId="29" xfId="0" applyNumberFormat="1" applyFont="1" applyFill="1" applyBorder="1" applyAlignment="1" applyProtection="1">
      <alignment vertical="center"/>
      <protection hidden="1"/>
    </xf>
    <xf numFmtId="164" fontId="41" fillId="0" borderId="0" xfId="0" applyNumberFormat="1" applyFont="1" applyAlignment="1" applyProtection="1">
      <alignment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41" fillId="12" borderId="17" xfId="0" applyFont="1" applyFill="1" applyBorder="1" applyAlignment="1" applyProtection="1">
      <alignment vertical="center"/>
      <protection hidden="1"/>
    </xf>
    <xf numFmtId="0" fontId="41" fillId="12" borderId="20" xfId="0" applyFont="1" applyFill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horizont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>
      <alignment horizontal="center"/>
    </xf>
    <xf numFmtId="0" fontId="19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center" vertical="top"/>
      <protection locked="0"/>
    </xf>
    <xf numFmtId="20" fontId="69" fillId="20" borderId="27" xfId="0" applyNumberFormat="1" applyFont="1" applyFill="1" applyBorder="1" applyAlignment="1">
      <alignment horizontal="center" vertical="center"/>
    </xf>
    <xf numFmtId="20" fontId="69" fillId="20" borderId="13" xfId="0" applyNumberFormat="1" applyFont="1" applyFill="1" applyBorder="1" applyAlignment="1">
      <alignment horizontal="center" vertical="center"/>
    </xf>
    <xf numFmtId="0" fontId="69" fillId="20" borderId="27" xfId="0" applyFont="1" applyFill="1" applyBorder="1" applyAlignment="1">
      <alignment horizontal="center" vertical="center" wrapText="1"/>
    </xf>
    <xf numFmtId="0" fontId="69" fillId="20" borderId="13" xfId="0" applyFont="1" applyFill="1" applyBorder="1" applyAlignment="1">
      <alignment horizontal="center" vertical="center" wrapText="1"/>
    </xf>
    <xf numFmtId="0" fontId="69" fillId="20" borderId="11" xfId="0" applyFont="1" applyFill="1" applyBorder="1" applyAlignment="1">
      <alignment horizontal="center" vertical="center"/>
    </xf>
    <xf numFmtId="0" fontId="35" fillId="0" borderId="26" xfId="0" applyFont="1" applyBorder="1" applyAlignment="1" applyProtection="1">
      <alignment horizontal="center" vertical="top"/>
      <protection locked="0"/>
    </xf>
    <xf numFmtId="0" fontId="48" fillId="13" borderId="0" xfId="0" applyFont="1" applyFill="1" applyAlignment="1" applyProtection="1">
      <alignment horizontal="center" vertical="center" wrapText="1" shrinkToFit="1"/>
      <protection hidden="1"/>
    </xf>
    <xf numFmtId="0" fontId="50" fillId="0" borderId="0" xfId="0" applyFont="1" applyAlignment="1" applyProtection="1">
      <alignment horizontal="center" vertical="center" wrapText="1" shrinkToFit="1"/>
      <protection hidden="1"/>
    </xf>
    <xf numFmtId="0" fontId="75" fillId="13" borderId="0" xfId="0" applyFont="1" applyFill="1" applyAlignment="1" applyProtection="1">
      <alignment horizontal="center" vertical="center"/>
      <protection hidden="1"/>
    </xf>
    <xf numFmtId="0" fontId="76" fillId="13" borderId="0" xfId="0" applyFont="1" applyFill="1" applyAlignment="1" applyProtection="1">
      <alignment vertical="center"/>
      <protection hidden="1"/>
    </xf>
    <xf numFmtId="0" fontId="69" fillId="20" borderId="27" xfId="0" applyFont="1" applyFill="1" applyBorder="1" applyAlignment="1">
      <alignment horizontal="center" vertical="center"/>
    </xf>
    <xf numFmtId="0" fontId="69" fillId="20" borderId="13" xfId="0" applyFont="1" applyFill="1" applyBorder="1" applyAlignment="1">
      <alignment horizontal="center" vertical="center"/>
    </xf>
    <xf numFmtId="0" fontId="53" fillId="13" borderId="26" xfId="0" applyFont="1" applyFill="1" applyBorder="1" applyAlignment="1">
      <alignment horizontal="left" vertical="center"/>
    </xf>
    <xf numFmtId="0" fontId="52" fillId="13" borderId="0" xfId="0" applyFont="1" applyFill="1" applyAlignment="1" applyProtection="1">
      <alignment horizontal="center" vertical="center" shrinkToFit="1"/>
      <protection hidden="1"/>
    </xf>
    <xf numFmtId="0" fontId="54" fillId="13" borderId="0" xfId="0" applyFont="1" applyFill="1" applyAlignment="1" applyProtection="1">
      <alignment horizontal="center" vertical="top"/>
      <protection hidden="1"/>
    </xf>
    <xf numFmtId="2" fontId="65" fillId="0" borderId="80" xfId="0" applyNumberFormat="1" applyFont="1" applyBorder="1" applyAlignment="1" applyProtection="1">
      <alignment horizontal="center" vertical="center"/>
      <protection hidden="1"/>
    </xf>
    <xf numFmtId="2" fontId="65" fillId="0" borderId="81" xfId="0" applyNumberFormat="1" applyFont="1" applyBorder="1" applyAlignment="1" applyProtection="1">
      <alignment horizontal="center" vertical="center"/>
      <protection hidden="1"/>
    </xf>
    <xf numFmtId="0" fontId="69" fillId="19" borderId="39" xfId="0" applyFont="1" applyFill="1" applyBorder="1" applyAlignment="1" applyProtection="1">
      <alignment horizontal="center" vertical="center" wrapText="1"/>
      <protection locked="0" hidden="1"/>
    </xf>
    <xf numFmtId="0" fontId="69" fillId="19" borderId="38" xfId="0" applyFont="1" applyFill="1" applyBorder="1" applyAlignment="1" applyProtection="1">
      <alignment horizontal="center" vertical="center"/>
      <protection locked="0" hidden="1"/>
    </xf>
    <xf numFmtId="0" fontId="69" fillId="19" borderId="50" xfId="0" applyFont="1" applyFill="1" applyBorder="1" applyAlignment="1" applyProtection="1">
      <alignment horizontal="center"/>
      <protection locked="0" hidden="1"/>
    </xf>
    <xf numFmtId="0" fontId="71" fillId="19" borderId="51" xfId="0" applyFont="1" applyFill="1" applyBorder="1" applyAlignment="1" applyProtection="1">
      <alignment horizontal="center"/>
      <protection locked="0" hidden="1"/>
    </xf>
    <xf numFmtId="0" fontId="69" fillId="19" borderId="51" xfId="0" applyFont="1" applyFill="1" applyBorder="1" applyAlignment="1" applyProtection="1">
      <alignment horizontal="center"/>
      <protection locked="0" hidden="1"/>
    </xf>
    <xf numFmtId="0" fontId="69" fillId="19" borderId="52" xfId="0" applyFont="1" applyFill="1" applyBorder="1" applyAlignment="1" applyProtection="1">
      <alignment horizontal="center"/>
      <protection locked="0" hidden="1"/>
    </xf>
    <xf numFmtId="0" fontId="69" fillId="19" borderId="53" xfId="0" applyFont="1" applyFill="1" applyBorder="1" applyAlignment="1" applyProtection="1">
      <alignment horizontal="center"/>
      <protection locked="0" hidden="1"/>
    </xf>
    <xf numFmtId="0" fontId="69" fillId="19" borderId="54" xfId="0" applyFont="1" applyFill="1" applyBorder="1" applyAlignment="1" applyProtection="1">
      <alignment horizontal="center"/>
      <protection locked="0" hidden="1"/>
    </xf>
    <xf numFmtId="0" fontId="71" fillId="19" borderId="52" xfId="0" applyFont="1" applyFill="1" applyBorder="1" applyAlignment="1" applyProtection="1">
      <alignment horizontal="center"/>
      <protection locked="0" hidden="1"/>
    </xf>
    <xf numFmtId="0" fontId="69" fillId="19" borderId="55" xfId="0" applyFont="1" applyFill="1" applyBorder="1" applyAlignment="1" applyProtection="1">
      <alignment horizontal="center"/>
      <protection locked="0" hidden="1"/>
    </xf>
    <xf numFmtId="0" fontId="53" fillId="12" borderId="0" xfId="0" applyFont="1" applyFill="1" applyAlignment="1" applyProtection="1">
      <alignment horizontal="left" vertical="center"/>
      <protection locked="0" hidden="1"/>
    </xf>
    <xf numFmtId="0" fontId="69" fillId="19" borderId="48" xfId="0" applyFont="1" applyFill="1" applyBorder="1" applyAlignment="1" applyProtection="1">
      <alignment horizontal="center" vertical="center"/>
      <protection locked="0" hidden="1"/>
    </xf>
    <xf numFmtId="0" fontId="71" fillId="19" borderId="49" xfId="0" applyFont="1" applyFill="1" applyBorder="1" applyAlignment="1" applyProtection="1">
      <alignment horizontal="center" vertical="center"/>
      <protection locked="0" hidden="1"/>
    </xf>
    <xf numFmtId="0" fontId="69" fillId="19" borderId="12" xfId="0" applyFont="1" applyFill="1" applyBorder="1" applyAlignment="1" applyProtection="1">
      <alignment horizontal="center" vertical="center"/>
      <protection locked="0" hidden="1"/>
    </xf>
    <xf numFmtId="0" fontId="69" fillId="19" borderId="28" xfId="0" applyFont="1" applyFill="1" applyBorder="1" applyAlignment="1" applyProtection="1">
      <alignment horizontal="center" vertical="center"/>
      <protection locked="0" hidden="1"/>
    </xf>
    <xf numFmtId="0" fontId="70" fillId="19" borderId="12" xfId="0" applyFont="1" applyFill="1" applyBorder="1" applyAlignment="1" applyProtection="1">
      <alignment horizontal="center" vertical="center" wrapText="1"/>
      <protection locked="0" hidden="1"/>
    </xf>
    <xf numFmtId="0" fontId="70" fillId="19" borderId="28" xfId="0" applyFont="1" applyFill="1" applyBorder="1" applyAlignment="1" applyProtection="1">
      <alignment horizontal="center" vertical="center"/>
      <protection locked="0" hidden="1"/>
    </xf>
    <xf numFmtId="20" fontId="69" fillId="19" borderId="45" xfId="0" applyNumberFormat="1" applyFont="1" applyFill="1" applyBorder="1" applyAlignment="1" applyProtection="1">
      <alignment horizontal="center" vertical="center"/>
      <protection locked="0" hidden="1"/>
    </xf>
    <xf numFmtId="0" fontId="71" fillId="19" borderId="46" xfId="0" applyFont="1" applyFill="1" applyBorder="1" applyAlignment="1" applyProtection="1">
      <alignment vertical="center"/>
      <protection locked="0" hidden="1"/>
    </xf>
    <xf numFmtId="0" fontId="69" fillId="19" borderId="12" xfId="0" applyFont="1" applyFill="1" applyBorder="1" applyAlignment="1" applyProtection="1">
      <alignment horizontal="center" vertical="center" wrapText="1"/>
      <protection locked="0" hidden="1"/>
    </xf>
    <xf numFmtId="0" fontId="71" fillId="19" borderId="28" xfId="0" applyFont="1" applyFill="1" applyBorder="1" applyAlignment="1" applyProtection="1">
      <alignment horizontal="center" vertical="center" wrapText="1"/>
      <protection locked="0" hidden="1"/>
    </xf>
    <xf numFmtId="0" fontId="69" fillId="19" borderId="45" xfId="0" applyFont="1" applyFill="1" applyBorder="1" applyAlignment="1" applyProtection="1">
      <alignment horizontal="center" vertical="center"/>
      <protection locked="0" hidden="1"/>
    </xf>
    <xf numFmtId="0" fontId="71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43" xfId="0" applyFont="1" applyFill="1" applyBorder="1" applyAlignment="1" applyProtection="1">
      <alignment horizontal="center" vertical="center"/>
      <protection locked="0" hidden="1"/>
    </xf>
    <xf numFmtId="0" fontId="69" fillId="19" borderId="41" xfId="0" applyFont="1" applyFill="1" applyBorder="1" applyAlignment="1" applyProtection="1">
      <alignment horizontal="center" vertical="center"/>
      <protection locked="0" hidden="1"/>
    </xf>
    <xf numFmtId="0" fontId="69" fillId="19" borderId="44" xfId="0" applyFont="1" applyFill="1" applyBorder="1" applyAlignment="1" applyProtection="1">
      <alignment horizontal="center" vertical="center"/>
      <protection locked="0" hidden="1"/>
    </xf>
    <xf numFmtId="0" fontId="69" fillId="19" borderId="40" xfId="0" applyFont="1" applyFill="1" applyBorder="1" applyAlignment="1" applyProtection="1">
      <alignment horizontal="center" vertical="center"/>
      <protection locked="0" hidden="1"/>
    </xf>
    <xf numFmtId="0" fontId="69" fillId="19" borderId="42" xfId="0" applyFont="1" applyFill="1" applyBorder="1" applyAlignment="1" applyProtection="1">
      <alignment horizontal="center" vertical="center"/>
      <protection locked="0" hidden="1"/>
    </xf>
    <xf numFmtId="0" fontId="69" fillId="19" borderId="46" xfId="0" applyFont="1" applyFill="1" applyBorder="1" applyAlignment="1" applyProtection="1">
      <alignment horizontal="center" vertical="center"/>
      <protection locked="0" hidden="1"/>
    </xf>
    <xf numFmtId="0" fontId="69" fillId="19" borderId="68" xfId="0" applyFont="1" applyFill="1" applyBorder="1" applyAlignment="1" applyProtection="1">
      <alignment horizontal="center" vertical="center" wrapText="1"/>
      <protection locked="0" hidden="1"/>
    </xf>
    <xf numFmtId="0" fontId="69" fillId="19" borderId="29" xfId="0" applyFont="1" applyFill="1" applyBorder="1" applyAlignment="1" applyProtection="1">
      <alignment horizontal="center" vertical="center"/>
      <protection locked="0" hidden="1"/>
    </xf>
    <xf numFmtId="0" fontId="49" fillId="13" borderId="0" xfId="0" applyFont="1" applyFill="1" applyAlignment="1" applyProtection="1">
      <alignment horizontal="center" vertical="center" wrapText="1"/>
      <protection locked="0" hidden="1"/>
    </xf>
    <xf numFmtId="0" fontId="52" fillId="13" borderId="0" xfId="0" applyFont="1" applyFill="1" applyAlignment="1" applyProtection="1">
      <alignment horizontal="center" vertical="top"/>
      <protection locked="0" hidden="1"/>
    </xf>
    <xf numFmtId="0" fontId="54" fillId="13" borderId="0" xfId="0" applyFont="1" applyFill="1" applyAlignment="1" applyProtection="1">
      <alignment horizontal="center" vertical="top"/>
      <protection locked="0" hidden="1"/>
    </xf>
    <xf numFmtId="0" fontId="66" fillId="13" borderId="47" xfId="0" applyFont="1" applyFill="1" applyBorder="1" applyAlignment="1" applyProtection="1">
      <alignment horizontal="center"/>
      <protection locked="0" hidden="1"/>
    </xf>
    <xf numFmtId="0" fontId="51" fillId="13" borderId="26" xfId="0" applyFont="1" applyFill="1" applyBorder="1" applyAlignment="1" applyProtection="1">
      <alignment horizontal="center"/>
      <protection locked="0" hidden="1"/>
    </xf>
    <xf numFmtId="0" fontId="51" fillId="13" borderId="0" xfId="0" applyFont="1" applyFill="1" applyAlignment="1" applyProtection="1">
      <alignment horizontal="center"/>
      <protection locked="0" hidden="1"/>
    </xf>
    <xf numFmtId="0" fontId="42" fillId="12" borderId="0" xfId="0" applyFont="1" applyFill="1" applyAlignment="1" applyProtection="1">
      <alignment horizontal="center"/>
      <protection locked="0" hidden="1"/>
    </xf>
    <xf numFmtId="0" fontId="59" fillId="13" borderId="26" xfId="0" applyFont="1" applyFill="1" applyBorder="1" applyAlignment="1" applyProtection="1">
      <alignment horizontal="center"/>
      <protection locked="0" hidden="1"/>
    </xf>
    <xf numFmtId="0" fontId="48" fillId="13" borderId="0" xfId="0" applyFont="1" applyFill="1" applyAlignment="1" applyProtection="1">
      <alignment horizontal="center" vertical="center" wrapText="1" shrinkToFit="1"/>
      <protection locked="0" hidden="1"/>
    </xf>
    <xf numFmtId="0" fontId="52" fillId="13" borderId="0" xfId="0" applyFont="1" applyFill="1" applyAlignment="1" applyProtection="1">
      <alignment horizontal="center" vertical="center" wrapText="1" shrinkToFit="1"/>
      <protection locked="0" hidden="1"/>
    </xf>
    <xf numFmtId="0" fontId="72" fillId="19" borderId="68" xfId="0" applyFont="1" applyFill="1" applyBorder="1" applyAlignment="1">
      <alignment horizontal="center" vertical="center" wrapText="1"/>
    </xf>
    <xf numFmtId="0" fontId="72" fillId="19" borderId="74" xfId="0" applyFont="1" applyFill="1" applyBorder="1" applyAlignment="1">
      <alignment horizontal="center" vertical="center" wrapText="1"/>
    </xf>
    <xf numFmtId="0" fontId="72" fillId="19" borderId="62" xfId="0" applyFont="1" applyFill="1" applyBorder="1" applyAlignment="1">
      <alignment horizontal="center" vertical="center"/>
    </xf>
    <xf numFmtId="0" fontId="72" fillId="19" borderId="63" xfId="0" applyFont="1" applyFill="1" applyBorder="1" applyAlignment="1">
      <alignment horizontal="center" vertical="center"/>
    </xf>
    <xf numFmtId="0" fontId="72" fillId="19" borderId="64" xfId="0" applyFont="1" applyFill="1" applyBorder="1" applyAlignment="1">
      <alignment horizontal="center" vertical="center"/>
    </xf>
    <xf numFmtId="0" fontId="72" fillId="19" borderId="12" xfId="0" applyFont="1" applyFill="1" applyBorder="1" applyAlignment="1">
      <alignment horizontal="center" vertical="center"/>
    </xf>
    <xf numFmtId="0" fontId="72" fillId="19" borderId="13" xfId="0" applyFont="1" applyFill="1" applyBorder="1" applyAlignment="1">
      <alignment horizontal="center" vertical="center"/>
    </xf>
    <xf numFmtId="0" fontId="72" fillId="19" borderId="39" xfId="0" applyFont="1" applyFill="1" applyBorder="1" applyAlignment="1">
      <alignment horizontal="center" vertical="center" wrapText="1"/>
    </xf>
    <xf numFmtId="0" fontId="72" fillId="19" borderId="37" xfId="0" applyFont="1" applyFill="1" applyBorder="1" applyAlignment="1">
      <alignment horizontal="center" vertical="center" wrapText="1"/>
    </xf>
    <xf numFmtId="0" fontId="72" fillId="19" borderId="58" xfId="0" applyFont="1" applyFill="1" applyBorder="1" applyAlignment="1">
      <alignment horizontal="center"/>
    </xf>
    <xf numFmtId="0" fontId="72" fillId="19" borderId="59" xfId="0" applyFont="1" applyFill="1" applyBorder="1" applyAlignment="1">
      <alignment horizontal="center"/>
    </xf>
    <xf numFmtId="0" fontId="72" fillId="19" borderId="56" xfId="0" applyFont="1" applyFill="1" applyBorder="1" applyAlignment="1">
      <alignment horizontal="center"/>
    </xf>
    <xf numFmtId="0" fontId="72" fillId="19" borderId="57" xfId="0" applyFont="1" applyFill="1" applyBorder="1" applyAlignment="1">
      <alignment horizontal="center"/>
    </xf>
    <xf numFmtId="0" fontId="25" fillId="13" borderId="0" xfId="0" applyFont="1" applyFill="1" applyAlignment="1">
      <alignment horizontal="center" vertical="center" wrapText="1" shrinkToFit="1"/>
    </xf>
    <xf numFmtId="0" fontId="25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 wrapText="1" shrinkToFit="1"/>
    </xf>
    <xf numFmtId="0" fontId="27" fillId="13" borderId="0" xfId="0" applyFont="1" applyFill="1" applyAlignment="1">
      <alignment horizontal="center" vertical="top"/>
    </xf>
    <xf numFmtId="0" fontId="27" fillId="13" borderId="26" xfId="0" applyFont="1" applyFill="1" applyBorder="1" applyAlignment="1">
      <alignment horizontal="center"/>
    </xf>
    <xf numFmtId="0" fontId="27" fillId="13" borderId="26" xfId="0" applyFont="1" applyFill="1" applyBorder="1" applyAlignment="1">
      <alignment horizontal="right"/>
    </xf>
    <xf numFmtId="0" fontId="3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top"/>
    </xf>
    <xf numFmtId="0" fontId="44" fillId="0" borderId="0" xfId="0" applyFont="1" applyAlignment="1">
      <alignment horizontal="right" vertical="top" wrapText="1"/>
    </xf>
    <xf numFmtId="0" fontId="19" fillId="13" borderId="0" xfId="0" applyFont="1" applyFill="1" applyAlignment="1">
      <alignment horizontal="center" vertical="top"/>
    </xf>
    <xf numFmtId="0" fontId="30" fillId="12" borderId="0" xfId="0" applyFont="1" applyFill="1" applyAlignment="1">
      <alignment horizontal="left" vertical="center"/>
    </xf>
    <xf numFmtId="20" fontId="72" fillId="19" borderId="12" xfId="0" applyNumberFormat="1" applyFont="1" applyFill="1" applyBorder="1" applyAlignment="1">
      <alignment horizontal="center" vertical="center"/>
    </xf>
    <xf numFmtId="20" fontId="72" fillId="19" borderId="13" xfId="0" applyNumberFormat="1" applyFont="1" applyFill="1" applyBorder="1" applyAlignment="1">
      <alignment horizontal="center" vertical="center"/>
    </xf>
    <xf numFmtId="0" fontId="72" fillId="19" borderId="12" xfId="0" applyFont="1" applyFill="1" applyBorder="1" applyAlignment="1">
      <alignment horizontal="center" vertical="center" wrapText="1"/>
    </xf>
    <xf numFmtId="0" fontId="72" fillId="19" borderId="13" xfId="0" applyFont="1" applyFill="1" applyBorder="1" applyAlignment="1">
      <alignment horizontal="center" vertical="center" wrapText="1"/>
    </xf>
    <xf numFmtId="0" fontId="72" fillId="19" borderId="60" xfId="0" applyFont="1" applyFill="1" applyBorder="1" applyAlignment="1">
      <alignment horizontal="center" vertical="center"/>
    </xf>
    <xf numFmtId="0" fontId="72" fillId="19" borderId="61" xfId="0" applyFont="1" applyFill="1" applyBorder="1" applyAlignment="1">
      <alignment horizontal="center" vertical="center"/>
    </xf>
    <xf numFmtId="0" fontId="73" fillId="19" borderId="12" xfId="0" applyFont="1" applyFill="1" applyBorder="1" applyAlignment="1">
      <alignment horizontal="center" vertical="center" wrapText="1"/>
    </xf>
    <xf numFmtId="0" fontId="73" fillId="19" borderId="13" xfId="0" applyFont="1" applyFill="1" applyBorder="1" applyAlignment="1">
      <alignment horizontal="center" vertical="center" wrapText="1"/>
    </xf>
    <xf numFmtId="0" fontId="52" fillId="13" borderId="26" xfId="0" applyFont="1" applyFill="1" applyBorder="1" applyAlignment="1" applyProtection="1">
      <alignment horizontal="center"/>
      <protection hidden="1"/>
    </xf>
    <xf numFmtId="0" fontId="52" fillId="13" borderId="0" xfId="0" applyFont="1" applyFill="1" applyAlignment="1" applyProtection="1">
      <alignment horizontal="center"/>
      <protection hidden="1"/>
    </xf>
    <xf numFmtId="0" fontId="53" fillId="13" borderId="26" xfId="0" applyFont="1" applyFill="1" applyBorder="1" applyAlignment="1" applyProtection="1">
      <alignment horizontal="center"/>
      <protection hidden="1"/>
    </xf>
    <xf numFmtId="0" fontId="52" fillId="13" borderId="26" xfId="0" applyFont="1" applyFill="1" applyBorder="1" applyProtection="1">
      <protection hidden="1"/>
    </xf>
    <xf numFmtId="0" fontId="52" fillId="13" borderId="26" xfId="0" applyFont="1" applyFill="1" applyBorder="1" applyAlignment="1" applyProtection="1">
      <alignment horizontal="right"/>
      <protection hidden="1"/>
    </xf>
    <xf numFmtId="0" fontId="52" fillId="13" borderId="26" xfId="0" applyFont="1" applyFill="1" applyBorder="1" applyAlignment="1" applyProtection="1">
      <alignment horizontal="right"/>
      <protection hidden="1"/>
    </xf>
    <xf numFmtId="0" fontId="52" fillId="13" borderId="26" xfId="0" applyFont="1" applyFill="1" applyBorder="1" applyAlignment="1" applyProtection="1">
      <alignment horizontal="left"/>
      <protection hidden="1"/>
    </xf>
    <xf numFmtId="0" fontId="52" fillId="16" borderId="26" xfId="0" applyFont="1" applyFill="1" applyBorder="1" applyAlignment="1" applyProtection="1">
      <alignment horizontal="center" vertical="center" shrinkToFit="1"/>
      <protection locked="0" hidden="1"/>
    </xf>
    <xf numFmtId="0" fontId="52" fillId="16" borderId="26" xfId="0" applyFont="1" applyFill="1" applyBorder="1" applyAlignment="1" applyProtection="1">
      <alignment horizontal="right" vertical="center" shrinkToFit="1"/>
      <protection locked="0" hidden="1"/>
    </xf>
  </cellXfs>
  <cellStyles count="23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Hiperłącze" xfId="22" builtinId="8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Normalny 2" xfId="15" xr:uid="{00000000-0005-0000-0000-00000F000000}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161">
    <dxf>
      <numFmt numFmtId="19" formatCode="dd/mm/yyyy"/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</dxfs>
  <tableStyles count="0" defaultTableStyle="TableStyleMedium9" defaultPivotStyle="PivotStyleLight16"/>
  <colors>
    <mruColors>
      <color rgb="FF33CC33"/>
      <color rgb="FF00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g"/><Relationship Id="rId13" Type="http://schemas.openxmlformats.org/officeDocument/2006/relationships/image" Target="../media/image26.pn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jpg"/><Relationship Id="rId16" Type="http://schemas.openxmlformats.org/officeDocument/2006/relationships/image" Target="../media/image29.jpe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jpg"/><Relationship Id="rId10" Type="http://schemas.openxmlformats.org/officeDocument/2006/relationships/image" Target="../media/image23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Relationship Id="rId14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425132</xdr:colOff>
      <xdr:row>0</xdr:row>
      <xdr:rowOff>244157</xdr:rowOff>
    </xdr:from>
    <xdr:to>
      <xdr:col>2</xdr:col>
      <xdr:colOff>925167</xdr:colOff>
      <xdr:row>1</xdr:row>
      <xdr:rowOff>236855</xdr:rowOff>
    </xdr:to>
    <xdr:pic>
      <xdr:nvPicPr>
        <xdr:cNvPr id="1163" name="Obraz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782" y="244157"/>
          <a:ext cx="1288705" cy="895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0</xdr:row>
      <xdr:rowOff>178594</xdr:rowOff>
    </xdr:from>
    <xdr:to>
      <xdr:col>2</xdr:col>
      <xdr:colOff>326232</xdr:colOff>
      <xdr:row>3</xdr:row>
      <xdr:rowOff>74647</xdr:rowOff>
    </xdr:to>
    <xdr:pic>
      <xdr:nvPicPr>
        <xdr:cNvPr id="3722" name="Obraz 4"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4" y="178594"/>
          <a:ext cx="1778794" cy="1229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65724</xdr:rowOff>
        </xdr:from>
        <xdr:to>
          <xdr:col>1</xdr:col>
          <xdr:colOff>2857</xdr:colOff>
          <xdr:row>60</xdr:row>
          <xdr:rowOff>22013</xdr:rowOff>
        </xdr:to>
        <xdr:pic>
          <xdr:nvPicPr>
            <xdr:cNvPr id="2" name="Obraz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5" spid="_x0000_s27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0" y="10602755"/>
              <a:ext cx="1758791" cy="148028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37624</xdr:colOff>
          <xdr:row>63</xdr:row>
          <xdr:rowOff>41434</xdr:rowOff>
        </xdr:from>
        <xdr:to>
          <xdr:col>0</xdr:col>
          <xdr:colOff>1692593</xdr:colOff>
          <xdr:row>70</xdr:row>
          <xdr:rowOff>168676</xdr:rowOff>
        </xdr:to>
        <xdr:pic>
          <xdr:nvPicPr>
            <xdr:cNvPr id="3" name="Obraz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6" spid="_x0000_s280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37624" y="12578715"/>
              <a:ext cx="1645444" cy="1448836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71438</xdr:colOff>
          <xdr:row>29</xdr:row>
          <xdr:rowOff>35720</xdr:rowOff>
        </xdr:from>
        <xdr:ext cx="1714500" cy="1447800"/>
        <xdr:pic>
          <xdr:nvPicPr>
            <xdr:cNvPr id="4" name="Obraz 3">
              <a:extLst>
                <a:ext uri="{FF2B5EF4-FFF2-40B4-BE49-F238E27FC236}">
                  <a16:creationId xmlns:a16="http://schemas.microsoft.com/office/drawing/2014/main" id="{9330BCF5-CC60-41A9-92A3-4064A65B104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3" spid="_x0000_s28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>
            <a:xfrm>
              <a:off x="71438" y="6548439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40</xdr:row>
          <xdr:rowOff>47626</xdr:rowOff>
        </xdr:from>
        <xdr:ext cx="1714500" cy="1447800"/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15A95001-9EE9-487C-BAE5-5036F3D018F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4" spid="_x0000_s280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>
            <a:xfrm>
              <a:off x="0" y="913209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83344</xdr:colOff>
          <xdr:row>8</xdr:row>
          <xdr:rowOff>24737</xdr:rowOff>
        </xdr:from>
        <xdr:ext cx="1714500" cy="1447800"/>
        <xdr:pic>
          <xdr:nvPicPr>
            <xdr:cNvPr id="6" name="Obraz 5">
              <a:extLst>
                <a:ext uri="{FF2B5EF4-FFF2-40B4-BE49-F238E27FC236}">
                  <a16:creationId xmlns:a16="http://schemas.microsoft.com/office/drawing/2014/main" id="{C085DA00-35D8-489D-A6C4-7847AD1408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1" spid="_x0000_s280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>
            <a:xfrm>
              <a:off x="83344" y="32275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30956</xdr:colOff>
          <xdr:row>19</xdr:row>
          <xdr:rowOff>26399</xdr:rowOff>
        </xdr:from>
        <xdr:ext cx="1714500" cy="1447800"/>
        <xdr:pic>
          <xdr:nvPicPr>
            <xdr:cNvPr id="10" name="Obraz 9">
              <a:extLst>
                <a:ext uri="{FF2B5EF4-FFF2-40B4-BE49-F238E27FC236}">
                  <a16:creationId xmlns:a16="http://schemas.microsoft.com/office/drawing/2014/main" id="{428D16A0-60DA-40AF-B053-87230FBE83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2" spid="_x0000_s280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30956" y="5205618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148590</xdr:colOff>
      <xdr:row>17</xdr:row>
      <xdr:rowOff>363690</xdr:rowOff>
    </xdr:from>
    <xdr:to>
      <xdr:col>2</xdr:col>
      <xdr:colOff>1582875</xdr:colOff>
      <xdr:row>17</xdr:row>
      <xdr:rowOff>1236329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315" y="21147240"/>
          <a:ext cx="1434285" cy="872639"/>
        </a:xfrm>
        <a:prstGeom prst="rect">
          <a:avLst/>
        </a:prstGeom>
      </xdr:spPr>
    </xdr:pic>
    <xdr:clientData/>
  </xdr:twoCellAnchor>
  <xdr:twoCellAnchor editAs="oneCell">
    <xdr:from>
      <xdr:col>2</xdr:col>
      <xdr:colOff>219266</xdr:colOff>
      <xdr:row>12</xdr:row>
      <xdr:rowOff>139065</xdr:rowOff>
    </xdr:from>
    <xdr:to>
      <xdr:col>2</xdr:col>
      <xdr:colOff>1503666</xdr:colOff>
      <xdr:row>12</xdr:row>
      <xdr:rowOff>1364080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991" y="13683615"/>
          <a:ext cx="1284400" cy="1225015"/>
        </a:xfrm>
        <a:prstGeom prst="rect">
          <a:avLst/>
        </a:prstGeom>
      </xdr:spPr>
    </xdr:pic>
    <xdr:clientData/>
  </xdr:twoCellAnchor>
  <xdr:twoCellAnchor>
    <xdr:from>
      <xdr:col>2</xdr:col>
      <xdr:colOff>125730</xdr:colOff>
      <xdr:row>11</xdr:row>
      <xdr:rowOff>22990</xdr:rowOff>
    </xdr:from>
    <xdr:to>
      <xdr:col>2</xdr:col>
      <xdr:colOff>1514475</xdr:colOff>
      <xdr:row>11</xdr:row>
      <xdr:rowOff>1410286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455" y="12119740"/>
          <a:ext cx="1388745" cy="1387296"/>
        </a:xfrm>
        <a:prstGeom prst="rect">
          <a:avLst/>
        </a:prstGeom>
      </xdr:spPr>
    </xdr:pic>
    <xdr:clientData/>
  </xdr:twoCellAnchor>
  <xdr:twoCellAnchor editAs="oneCell">
    <xdr:from>
      <xdr:col>2</xdr:col>
      <xdr:colOff>153550</xdr:colOff>
      <xdr:row>13</xdr:row>
      <xdr:rowOff>51512</xdr:rowOff>
    </xdr:from>
    <xdr:to>
      <xdr:col>2</xdr:col>
      <xdr:colOff>1514475</xdr:colOff>
      <xdr:row>13</xdr:row>
      <xdr:rowOff>1426682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275" y="15043862"/>
          <a:ext cx="1360925" cy="137517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</xdr:colOff>
      <xdr:row>8</xdr:row>
      <xdr:rowOff>20790</xdr:rowOff>
    </xdr:from>
    <xdr:to>
      <xdr:col>2</xdr:col>
      <xdr:colOff>1476375</xdr:colOff>
      <xdr:row>8</xdr:row>
      <xdr:rowOff>1438005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9495" y="7774140"/>
          <a:ext cx="1411605" cy="1417215"/>
        </a:xfrm>
        <a:prstGeom prst="rect">
          <a:avLst/>
        </a:prstGeom>
      </xdr:spPr>
    </xdr:pic>
    <xdr:clientData/>
  </xdr:twoCellAnchor>
  <xdr:twoCellAnchor editAs="oneCell">
    <xdr:from>
      <xdr:col>2</xdr:col>
      <xdr:colOff>156064</xdr:colOff>
      <xdr:row>16</xdr:row>
      <xdr:rowOff>45720</xdr:rowOff>
    </xdr:from>
    <xdr:to>
      <xdr:col>2</xdr:col>
      <xdr:colOff>1466850</xdr:colOff>
      <xdr:row>16</xdr:row>
      <xdr:rowOff>1399525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0789" y="19381470"/>
          <a:ext cx="1310786" cy="1353805"/>
        </a:xfrm>
        <a:prstGeom prst="rect">
          <a:avLst/>
        </a:prstGeom>
      </xdr:spPr>
    </xdr:pic>
    <xdr:clientData/>
  </xdr:twoCellAnchor>
  <xdr:twoCellAnchor editAs="oneCell">
    <xdr:from>
      <xdr:col>2</xdr:col>
      <xdr:colOff>201929</xdr:colOff>
      <xdr:row>20</xdr:row>
      <xdr:rowOff>46701</xdr:rowOff>
    </xdr:from>
    <xdr:to>
      <xdr:col>2</xdr:col>
      <xdr:colOff>1466979</xdr:colOff>
      <xdr:row>20</xdr:row>
      <xdr:rowOff>1401900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6654" y="25173651"/>
          <a:ext cx="1265050" cy="1355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112943</xdr:colOff>
      <xdr:row>9</xdr:row>
      <xdr:rowOff>20955</xdr:rowOff>
    </xdr:from>
    <xdr:to>
      <xdr:col>2</xdr:col>
      <xdr:colOff>1390650</xdr:colOff>
      <xdr:row>9</xdr:row>
      <xdr:rowOff>1403556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27668" y="9222105"/>
          <a:ext cx="1277707" cy="1382601"/>
        </a:xfrm>
        <a:prstGeom prst="rect">
          <a:avLst/>
        </a:prstGeom>
      </xdr:spPr>
    </xdr:pic>
    <xdr:clientData/>
  </xdr:twoCellAnchor>
  <xdr:twoCellAnchor editAs="oneCell">
    <xdr:from>
      <xdr:col>2</xdr:col>
      <xdr:colOff>316980</xdr:colOff>
      <xdr:row>6</xdr:row>
      <xdr:rowOff>15241</xdr:rowOff>
    </xdr:from>
    <xdr:to>
      <xdr:col>2</xdr:col>
      <xdr:colOff>1219200</xdr:colOff>
      <xdr:row>6</xdr:row>
      <xdr:rowOff>1408247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1705" y="4872991"/>
          <a:ext cx="902220" cy="1393006"/>
        </a:xfrm>
        <a:prstGeom prst="rect">
          <a:avLst/>
        </a:prstGeom>
      </xdr:spPr>
    </xdr:pic>
    <xdr:clientData/>
  </xdr:twoCellAnchor>
  <xdr:twoCellAnchor editAs="oneCell">
    <xdr:from>
      <xdr:col>2</xdr:col>
      <xdr:colOff>94191</xdr:colOff>
      <xdr:row>5</xdr:row>
      <xdr:rowOff>17400</xdr:rowOff>
    </xdr:from>
    <xdr:to>
      <xdr:col>2</xdr:col>
      <xdr:colOff>1485900</xdr:colOff>
      <xdr:row>5</xdr:row>
      <xdr:rowOff>1437124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08916" y="3427350"/>
          <a:ext cx="1391709" cy="1419724"/>
        </a:xfrm>
        <a:prstGeom prst="rect">
          <a:avLst/>
        </a:prstGeom>
      </xdr:spPr>
    </xdr:pic>
    <xdr:clientData/>
  </xdr:twoCellAnchor>
  <xdr:twoCellAnchor editAs="oneCell">
    <xdr:from>
      <xdr:col>2</xdr:col>
      <xdr:colOff>131475</xdr:colOff>
      <xdr:row>14</xdr:row>
      <xdr:rowOff>100060</xdr:rowOff>
    </xdr:from>
    <xdr:to>
      <xdr:col>2</xdr:col>
      <xdr:colOff>1543050</xdr:colOff>
      <xdr:row>14</xdr:row>
      <xdr:rowOff>1407584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6200" y="16540210"/>
          <a:ext cx="1411575" cy="1307524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100966</xdr:colOff>
      <xdr:row>4</xdr:row>
      <xdr:rowOff>20955</xdr:rowOff>
    </xdr:from>
    <xdr:to>
      <xdr:col>2</xdr:col>
      <xdr:colOff>1504950</xdr:colOff>
      <xdr:row>4</xdr:row>
      <xdr:rowOff>1428267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15691" y="1983105"/>
          <a:ext cx="1403984" cy="1407312"/>
        </a:xfrm>
        <a:prstGeom prst="rect">
          <a:avLst/>
        </a:prstGeom>
      </xdr:spPr>
    </xdr:pic>
    <xdr:clientData/>
  </xdr:twoCellAnchor>
  <xdr:oneCellAnchor>
    <xdr:from>
      <xdr:col>2</xdr:col>
      <xdr:colOff>241665</xdr:colOff>
      <xdr:row>7</xdr:row>
      <xdr:rowOff>38100</xdr:rowOff>
    </xdr:from>
    <xdr:ext cx="1063260" cy="1346796"/>
    <xdr:pic>
      <xdr:nvPicPr>
        <xdr:cNvPr id="16" name="Obraz 15">
          <a:extLst>
            <a:ext uri="{FF2B5EF4-FFF2-40B4-BE49-F238E27FC236}">
              <a16:creationId xmlns:a16="http://schemas.microsoft.com/office/drawing/2014/main" id="{457557B0-094F-4408-A553-308AADF7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390" y="6343650"/>
          <a:ext cx="1063260" cy="1346796"/>
        </a:xfrm>
        <a:prstGeom prst="rect">
          <a:avLst/>
        </a:prstGeom>
      </xdr:spPr>
    </xdr:pic>
    <xdr:clientData/>
  </xdr:oneCellAnchor>
  <xdr:oneCellAnchor>
    <xdr:from>
      <xdr:col>2</xdr:col>
      <xdr:colOff>152746</xdr:colOff>
      <xdr:row>10</xdr:row>
      <xdr:rowOff>87630</xdr:rowOff>
    </xdr:from>
    <xdr:ext cx="1304579" cy="1318310"/>
    <xdr:pic>
      <xdr:nvPicPr>
        <xdr:cNvPr id="17" name="Obraz 16">
          <a:extLst>
            <a:ext uri="{FF2B5EF4-FFF2-40B4-BE49-F238E27FC236}">
              <a16:creationId xmlns:a16="http://schemas.microsoft.com/office/drawing/2014/main" id="{B88F8F14-0041-4683-8ADB-826D0CF3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7471" y="10736580"/>
          <a:ext cx="1304579" cy="1318310"/>
        </a:xfrm>
        <a:prstGeom prst="rect">
          <a:avLst/>
        </a:prstGeom>
      </xdr:spPr>
    </xdr:pic>
    <xdr:clientData/>
  </xdr:oneCellAnchor>
  <xdr:oneCellAnchor>
    <xdr:from>
      <xdr:col>2</xdr:col>
      <xdr:colOff>245475</xdr:colOff>
      <xdr:row>19</xdr:row>
      <xdr:rowOff>97947</xdr:rowOff>
    </xdr:from>
    <xdr:ext cx="1133834" cy="1274585"/>
    <xdr:pic>
      <xdr:nvPicPr>
        <xdr:cNvPr id="21" name="Obraz 20">
          <a:extLst>
            <a:ext uri="{FF2B5EF4-FFF2-40B4-BE49-F238E27FC236}">
              <a16:creationId xmlns:a16="http://schemas.microsoft.com/office/drawing/2014/main" id="{66F9BEE8-D2DC-42F2-A237-94D9C781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4475" y="20852922"/>
          <a:ext cx="1133834" cy="1274585"/>
        </a:xfrm>
        <a:prstGeom prst="rect">
          <a:avLst/>
        </a:prstGeom>
      </xdr:spPr>
    </xdr:pic>
    <xdr:clientData/>
  </xdr:oneCellAnchor>
  <xdr:oneCellAnchor>
    <xdr:from>
      <xdr:col>2</xdr:col>
      <xdr:colOff>87630</xdr:colOff>
      <xdr:row>3</xdr:row>
      <xdr:rowOff>488134</xdr:rowOff>
    </xdr:from>
    <xdr:ext cx="1438095" cy="536121"/>
    <xdr:pic>
      <xdr:nvPicPr>
        <xdr:cNvPr id="24" name="Obraz 23">
          <a:extLst>
            <a:ext uri="{FF2B5EF4-FFF2-40B4-BE49-F238E27FC236}">
              <a16:creationId xmlns:a16="http://schemas.microsoft.com/office/drawing/2014/main" id="{09D755CD-75E0-405D-8C07-57A8F57C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355" y="22719484"/>
          <a:ext cx="1438095" cy="536121"/>
        </a:xfrm>
        <a:prstGeom prst="rect">
          <a:avLst/>
        </a:prstGeom>
      </xdr:spPr>
    </xdr:pic>
    <xdr:clientData/>
  </xdr:oneCellAnchor>
  <xdr:oneCellAnchor>
    <xdr:from>
      <xdr:col>2</xdr:col>
      <xdr:colOff>333105</xdr:colOff>
      <xdr:row>18</xdr:row>
      <xdr:rowOff>53340</xdr:rowOff>
    </xdr:from>
    <xdr:ext cx="1006110" cy="1274406"/>
    <xdr:pic>
      <xdr:nvPicPr>
        <xdr:cNvPr id="28" name="Obraz 27">
          <a:extLst>
            <a:ext uri="{FF2B5EF4-FFF2-40B4-BE49-F238E27FC236}">
              <a16:creationId xmlns:a16="http://schemas.microsoft.com/office/drawing/2014/main" id="{71C51844-4A50-4145-AC2B-C0C9BFDB0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830" y="22284690"/>
          <a:ext cx="1006110" cy="1274406"/>
        </a:xfrm>
        <a:prstGeom prst="rect">
          <a:avLst/>
        </a:prstGeom>
      </xdr:spPr>
    </xdr:pic>
    <xdr:clientData/>
  </xdr:oneCellAnchor>
  <xdr:oneCellAnchor>
    <xdr:from>
      <xdr:col>2</xdr:col>
      <xdr:colOff>239760</xdr:colOff>
      <xdr:row>15</xdr:row>
      <xdr:rowOff>199942</xdr:rowOff>
    </xdr:from>
    <xdr:ext cx="1133834" cy="1112507"/>
    <xdr:pic>
      <xdr:nvPicPr>
        <xdr:cNvPr id="29" name="Obraz 28">
          <a:extLst>
            <a:ext uri="{FF2B5EF4-FFF2-40B4-BE49-F238E27FC236}">
              <a16:creationId xmlns:a16="http://schemas.microsoft.com/office/drawing/2014/main" id="{14C95B42-EBE5-471B-B54E-259F9DF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8760" y="25298317"/>
          <a:ext cx="1133834" cy="111250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77262</xdr:colOff>
      <xdr:row>21</xdr:row>
      <xdr:rowOff>103719</xdr:rowOff>
    </xdr:from>
    <xdr:to>
      <xdr:col>9</xdr:col>
      <xdr:colOff>92072</xdr:colOff>
      <xdr:row>23</xdr:row>
      <xdr:rowOff>171336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3760262" y="329988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73236</xdr:colOff>
      <xdr:row>21</xdr:row>
      <xdr:rowOff>92076</xdr:rowOff>
    </xdr:from>
    <xdr:to>
      <xdr:col>11</xdr:col>
      <xdr:colOff>77470</xdr:colOff>
      <xdr:row>24</xdr:row>
      <xdr:rowOff>78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4256616" y="3278718"/>
          <a:ext cx="8467" cy="51011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347133</xdr:colOff>
      <xdr:row>21</xdr:row>
      <xdr:rowOff>143935</xdr:rowOff>
    </xdr:from>
    <xdr:to>
      <xdr:col>13</xdr:col>
      <xdr:colOff>43392</xdr:colOff>
      <xdr:row>23</xdr:row>
      <xdr:rowOff>181888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4674658" y="3340102"/>
          <a:ext cx="77259" cy="438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603250</xdr:colOff>
      <xdr:row>21</xdr:row>
      <xdr:rowOff>148167</xdr:rowOff>
    </xdr:from>
    <xdr:to>
      <xdr:col>21</xdr:col>
      <xdr:colOff>81704</xdr:colOff>
      <xdr:row>23</xdr:row>
      <xdr:rowOff>179917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656917" y="4296834"/>
          <a:ext cx="219287" cy="4339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202355</xdr:colOff>
      <xdr:row>22</xdr:row>
      <xdr:rowOff>3175</xdr:rowOff>
    </xdr:from>
    <xdr:to>
      <xdr:col>22</xdr:col>
      <xdr:colOff>285750</xdr:colOff>
      <xdr:row>25</xdr:row>
      <xdr:rowOff>419100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7622330" y="4337050"/>
          <a:ext cx="83395" cy="10922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249979</xdr:colOff>
      <xdr:row>21</xdr:row>
      <xdr:rowOff>177799</xdr:rowOff>
    </xdr:from>
    <xdr:to>
      <xdr:col>23</xdr:col>
      <xdr:colOff>534756</xdr:colOff>
      <xdr:row>23</xdr:row>
      <xdr:rowOff>150113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 flipV="1">
          <a:off x="7935384" y="3373966"/>
          <a:ext cx="277283" cy="3725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22</xdr:row>
      <xdr:rowOff>95250</xdr:rowOff>
    </xdr:from>
    <xdr:to>
      <xdr:col>5</xdr:col>
      <xdr:colOff>342900</xdr:colOff>
      <xdr:row>24</xdr:row>
      <xdr:rowOff>76200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904875" y="4429125"/>
          <a:ext cx="9525" cy="3714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504825</xdr:colOff>
      <xdr:row>13</xdr:row>
      <xdr:rowOff>243417</xdr:rowOff>
    </xdr:from>
    <xdr:to>
      <xdr:col>23</xdr:col>
      <xdr:colOff>503220</xdr:colOff>
      <xdr:row>15</xdr:row>
      <xdr:rowOff>123825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6543675" y="2748492"/>
          <a:ext cx="1941495" cy="2804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336761</xdr:colOff>
      <xdr:row>18</xdr:row>
      <xdr:rowOff>119380</xdr:rowOff>
    </xdr:from>
    <xdr:to>
      <xdr:col>23</xdr:col>
      <xdr:colOff>578307</xdr:colOff>
      <xdr:row>21</xdr:row>
      <xdr:rowOff>54899</xdr:rowOff>
    </xdr:to>
    <xdr:cxnSp macro="">
      <xdr:nvCxnSpPr>
        <xdr:cNvPr id="15" name="Łącznik prosty ze strzałką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5884333" y="3683000"/>
          <a:ext cx="2084918" cy="518583"/>
        </a:xfrm>
        <a:prstGeom prst="straightConnector1">
          <a:avLst/>
        </a:prstGeom>
        <a:ln>
          <a:solidFill>
            <a:srgbClr val="33CC3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145203</xdr:colOff>
      <xdr:row>21</xdr:row>
      <xdr:rowOff>137584</xdr:rowOff>
    </xdr:from>
    <xdr:to>
      <xdr:col>19</xdr:col>
      <xdr:colOff>74297</xdr:colOff>
      <xdr:row>24</xdr:row>
      <xdr:rowOff>160667</xdr:rowOff>
    </xdr:to>
    <xdr:cxnSp macro="">
      <xdr:nvCxnSpPr>
        <xdr:cNvPr id="18" name="Łącznik prosty ze strzałką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5683250" y="4286251"/>
          <a:ext cx="317502" cy="6138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</xdr:colOff>
      <xdr:row>13</xdr:row>
      <xdr:rowOff>129117</xdr:rowOff>
    </xdr:from>
    <xdr:to>
      <xdr:col>23</xdr:col>
      <xdr:colOff>493695</xdr:colOff>
      <xdr:row>15</xdr:row>
      <xdr:rowOff>114300</xdr:rowOff>
    </xdr:to>
    <xdr:cxnSp macro="">
      <xdr:nvCxnSpPr>
        <xdr:cNvPr id="19" name="Łącznik prosty ze strzałką 18">
          <a:extLst>
            <a:ext uri="{FF2B5EF4-FFF2-40B4-BE49-F238E27FC236}">
              <a16:creationId xmlns:a16="http://schemas.microsoft.com/office/drawing/2014/main" id="{1E011FF4-0707-44E7-B4EE-2DA7B3DDE20A}"/>
            </a:ext>
          </a:extLst>
        </xdr:cNvPr>
        <xdr:cNvCxnSpPr/>
      </xdr:nvCxnSpPr>
      <xdr:spPr>
        <a:xfrm flipH="1">
          <a:off x="3038475" y="2634192"/>
          <a:ext cx="5437170" cy="3852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714375</xdr:colOff>
      <xdr:row>13</xdr:row>
      <xdr:rowOff>5292</xdr:rowOff>
    </xdr:from>
    <xdr:to>
      <xdr:col>23</xdr:col>
      <xdr:colOff>474645</xdr:colOff>
      <xdr:row>15</xdr:row>
      <xdr:rowOff>114300</xdr:rowOff>
    </xdr:to>
    <xdr:cxnSp macro="">
      <xdr:nvCxnSpPr>
        <xdr:cNvPr id="21" name="Łącznik prosty ze strzałką 20">
          <a:extLst>
            <a:ext uri="{FF2B5EF4-FFF2-40B4-BE49-F238E27FC236}">
              <a16:creationId xmlns:a16="http://schemas.microsoft.com/office/drawing/2014/main" id="{4450C717-ADBA-474C-9A65-98CE66BD9BCB}"/>
            </a:ext>
          </a:extLst>
        </xdr:cNvPr>
        <xdr:cNvCxnSpPr/>
      </xdr:nvCxnSpPr>
      <xdr:spPr>
        <a:xfrm flipH="1">
          <a:off x="1285875" y="2510367"/>
          <a:ext cx="7170720" cy="50905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removeDataOnSave="1" connectionId="1" xr16:uid="{00000000-0016-0000-0400-000000000000}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Nazwisko Imię" tableColumnId="1"/>
      <queryTableField id="2" name="Data urodzenia" tableColumnId="2"/>
      <queryTableField id="3" name="Płeć" tableColumnId="3"/>
      <queryTableField id="4" name="Klub" tableColumnId="4"/>
      <queryTableField id="5" name="Aktywna licencja" tableColumnId="5"/>
      <queryTableField id="6" name="Numer licencji" tableColumnId="6"/>
      <queryTableField id="7" name="Kolumna1" tableColumnId="7"/>
      <queryTableField id="8" name="Województwo" tableColumnId="8"/>
      <queryTableField id="9" name="Column9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cencje" displayName="licencje" ref="A1:I1293" tableType="queryTable" totalsRowShown="0">
  <autoFilter ref="A1:I1293" xr:uid="{00000000-000C-0000-FFFF-FFFF00000000}"/>
  <sortState xmlns:xlrd2="http://schemas.microsoft.com/office/spreadsheetml/2017/richdata2" ref="A2:K1293">
    <sortCondition ref="A1:A1293"/>
  </sortState>
  <tableColumns count="9">
    <tableColumn id="1" xr3:uid="{3B69F393-5AC1-4FC4-ADC7-BC85BBE5CFA0}" uniqueName="1" name="Nazwisko Imię" queryTableFieldId="1"/>
    <tableColumn id="2" xr3:uid="{47CD9803-2E7C-456F-AF04-455491B5D244}" uniqueName="2" name="Data urodzenia" queryTableFieldId="2"/>
    <tableColumn id="3" xr3:uid="{F7EA8557-D446-4C2F-894F-8A21AB26A9CB}" uniqueName="3" name="Płeć" queryTableFieldId="3"/>
    <tableColumn id="4" xr3:uid="{6E75AFC4-D749-4CD7-AC4C-D5112A75E590}" uniqueName="4" name="Klub" queryTableFieldId="4"/>
    <tableColumn id="5" xr3:uid="{DFCF40A3-794B-4EB1-B60F-9E99268D9833}" uniqueName="5" name="Aktywna licencja" queryTableFieldId="5" dataDxfId="0"/>
    <tableColumn id="6" xr3:uid="{901665DB-3693-4E9A-B0A7-361877B4696F}" uniqueName="6" name="Numer licencji" queryTableFieldId="6"/>
    <tableColumn id="7" xr3:uid="{00440A3F-D82B-4D77-9FB0-9BFD9FE8E20D}" uniqueName="7" name="Kolumna1" queryTableFieldId="7"/>
    <tableColumn id="8" xr3:uid="{163F451A-D197-40E7-9263-849991FC3354}" uniqueName="8" name="Województwo" queryTableFieldId="8"/>
    <tableColumn id="9" xr3:uid="{3644F54B-E178-4C5F-AC1D-9146774FE2BB}" uniqueName="9" name="Column9" queryTableFieldId="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odnoszenieciezarow.pl/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podnoszenieciezarow.pl/" TargetMode="External"/><Relationship Id="rId7" Type="http://schemas.openxmlformats.org/officeDocument/2006/relationships/hyperlink" Target="http://www.podnoszenieciezarow.pl/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odnoszenieciezarow.pl/" TargetMode="External"/><Relationship Id="rId1" Type="http://schemas.openxmlformats.org/officeDocument/2006/relationships/hyperlink" Target="http://www.podnoszenieciezarow.pl/" TargetMode="External"/><Relationship Id="rId6" Type="http://schemas.openxmlformats.org/officeDocument/2006/relationships/hyperlink" Target="http://www.podnoszenieciezarow.pl/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podnoszenieciezarow.pl/" TargetMode="External"/><Relationship Id="rId10" Type="http://schemas.openxmlformats.org/officeDocument/2006/relationships/hyperlink" Target="http://www.podnoszenieciezarow.pl/" TargetMode="External"/><Relationship Id="rId4" Type="http://schemas.openxmlformats.org/officeDocument/2006/relationships/hyperlink" Target="http://www.podnoszenieciezarow.pl/" TargetMode="External"/><Relationship Id="rId9" Type="http://schemas.openxmlformats.org/officeDocument/2006/relationships/hyperlink" Target="http://www.podnoszenieciezarow.pl/" TargetMode="External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3" tint="0.59999389629810485"/>
    <pageSetUpPr fitToPage="1"/>
  </sheetPr>
  <dimension ref="A1:W48"/>
  <sheetViews>
    <sheetView tabSelected="1" view="pageBreakPreview" zoomScaleNormal="100" zoomScaleSheetLayoutView="100" workbookViewId="0">
      <selection activeCell="E4" sqref="E4"/>
    </sheetView>
  </sheetViews>
  <sheetFormatPr defaultColWidth="9.140625" defaultRowHeight="12.75"/>
  <cols>
    <col min="1" max="1" width="3.7109375" style="7" customWidth="1"/>
    <col min="2" max="2" width="11.5703125" style="7" bestFit="1" customWidth="1"/>
    <col min="3" max="3" width="32.42578125" style="7" customWidth="1"/>
    <col min="4" max="4" width="56.140625" style="5" bestFit="1" customWidth="1"/>
    <col min="5" max="5" width="16.42578125" style="11" customWidth="1"/>
    <col min="6" max="6" width="11.7109375" style="5" customWidth="1"/>
    <col min="7" max="7" width="10.7109375" style="11" customWidth="1"/>
    <col min="8" max="9" width="10.7109375" style="5" customWidth="1"/>
    <col min="10" max="10" width="8.85546875" style="5" bestFit="1" customWidth="1"/>
    <col min="11" max="11" width="5.140625" style="5" bestFit="1" customWidth="1"/>
    <col min="12" max="12" width="19.28515625" style="5" bestFit="1" customWidth="1"/>
    <col min="13" max="13" width="18.7109375" style="5" bestFit="1" customWidth="1"/>
    <col min="14" max="16384" width="9.140625" style="5"/>
  </cols>
  <sheetData>
    <row r="1" spans="1:23" s="77" customFormat="1" ht="71.45" customHeight="1">
      <c r="A1" s="296" t="s">
        <v>51</v>
      </c>
      <c r="B1" s="297"/>
      <c r="C1" s="297"/>
      <c r="D1" s="297"/>
      <c r="E1" s="297"/>
      <c r="F1" s="297"/>
      <c r="G1" s="297"/>
      <c r="H1" s="297"/>
      <c r="I1" s="297"/>
      <c r="J1" s="106"/>
      <c r="K1" s="106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s="77" customFormat="1" ht="21.75" customHeight="1">
      <c r="A2" s="303" t="s">
        <v>39</v>
      </c>
      <c r="B2" s="303"/>
      <c r="C2" s="303"/>
      <c r="D2" s="303"/>
      <c r="E2" s="303"/>
      <c r="F2" s="303"/>
      <c r="G2" s="303"/>
      <c r="H2" s="303"/>
      <c r="I2" s="303"/>
      <c r="J2" s="107"/>
      <c r="K2" s="107"/>
    </row>
    <row r="3" spans="1:23" s="77" customFormat="1" ht="28.5" customHeight="1">
      <c r="A3" s="108"/>
      <c r="B3" s="109"/>
      <c r="C3" s="110"/>
      <c r="D3" s="387" t="s">
        <v>86</v>
      </c>
      <c r="E3" s="387" t="s">
        <v>106</v>
      </c>
      <c r="F3" s="387"/>
      <c r="G3" s="388" t="s">
        <v>107</v>
      </c>
      <c r="H3" s="388"/>
      <c r="I3" s="388" t="s">
        <v>108</v>
      </c>
      <c r="J3" s="388"/>
      <c r="K3" s="107"/>
    </row>
    <row r="4" spans="1:23" s="88" customFormat="1" ht="17.25" customHeight="1">
      <c r="A4" s="111"/>
      <c r="B4" s="112"/>
      <c r="C4" s="112"/>
      <c r="D4" s="113" t="s">
        <v>32</v>
      </c>
      <c r="E4" s="113" t="s">
        <v>28</v>
      </c>
      <c r="F4" s="113"/>
      <c r="G4" s="304" t="s">
        <v>33</v>
      </c>
      <c r="H4" s="304"/>
      <c r="I4" s="304"/>
      <c r="J4" s="112"/>
      <c r="K4" s="112"/>
    </row>
    <row r="5" spans="1:23" s="89" customFormat="1" ht="22.5" customHeight="1">
      <c r="A5" s="298" t="s">
        <v>18</v>
      </c>
      <c r="B5" s="298"/>
      <c r="C5" s="298"/>
      <c r="D5" s="299"/>
      <c r="E5" s="299"/>
      <c r="F5" s="299"/>
      <c r="G5" s="299"/>
      <c r="H5" s="299"/>
      <c r="I5" s="299"/>
      <c r="J5" s="114"/>
      <c r="K5" s="114"/>
    </row>
    <row r="6" spans="1:23" s="78" customFormat="1" ht="13.5" customHeight="1">
      <c r="A6" s="302"/>
      <c r="B6" s="302"/>
      <c r="C6" s="302"/>
      <c r="D6" s="302"/>
      <c r="E6" s="302"/>
      <c r="F6" s="302"/>
      <c r="G6" s="302"/>
      <c r="H6" s="90"/>
      <c r="I6" s="91"/>
    </row>
    <row r="7" spans="1:23" s="77" customFormat="1" ht="11.25" customHeight="1">
      <c r="A7" s="300" t="s">
        <v>22</v>
      </c>
      <c r="B7" s="92" t="s">
        <v>23</v>
      </c>
      <c r="C7" s="290" t="s">
        <v>0</v>
      </c>
      <c r="D7" s="290" t="s">
        <v>2</v>
      </c>
      <c r="E7" s="292" t="s">
        <v>1</v>
      </c>
      <c r="F7" s="300" t="s">
        <v>3</v>
      </c>
      <c r="G7" s="294" t="s">
        <v>19</v>
      </c>
      <c r="H7" s="294" t="s">
        <v>20</v>
      </c>
      <c r="I7" s="92" t="s">
        <v>59</v>
      </c>
      <c r="J7" s="294" t="s">
        <v>40</v>
      </c>
      <c r="K7" s="294" t="s">
        <v>78</v>
      </c>
    </row>
    <row r="8" spans="1:23" s="77" customFormat="1" ht="12" customHeight="1">
      <c r="A8" s="301"/>
      <c r="B8" s="93" t="s">
        <v>24</v>
      </c>
      <c r="C8" s="291"/>
      <c r="D8" s="291"/>
      <c r="E8" s="293"/>
      <c r="F8" s="301"/>
      <c r="G8" s="294"/>
      <c r="H8" s="294"/>
      <c r="I8" s="93" t="s">
        <v>60</v>
      </c>
      <c r="J8" s="294"/>
      <c r="K8" s="294"/>
    </row>
    <row r="9" spans="1:23" s="71" customFormat="1" ht="26.1" customHeight="1">
      <c r="A9" s="70">
        <v>1</v>
      </c>
      <c r="B9" s="99" t="str">
        <f>_xlfn.IFNA(VLOOKUP($C9,licencjenew!$A$2:$F$1785,6,0),"")</f>
        <v/>
      </c>
      <c r="C9" s="96"/>
      <c r="D9" s="95" t="str">
        <f>_xlfn.IFNA(IF(VLOOKUP(C9,licencjenew!$A$2:$K$1500,9,FALSE)=0,VLOOKUP(C9,licencjenew!$A$2:$K$1500,4,FALSE),VLOOKUP(C9,licencjenew!$A$2:$K$1500,9,FALSE)),"")</f>
        <v/>
      </c>
      <c r="E9" s="95" t="str">
        <f>_xlfn.IFNA(VLOOKUP($C9,licencjenew!$A$2:$F$1785,2,0),"")</f>
        <v/>
      </c>
      <c r="F9" s="100"/>
      <c r="G9" s="101"/>
      <c r="H9" s="101"/>
      <c r="I9" s="102"/>
      <c r="J9" s="95" t="str">
        <f>_xlfn.IFNA(VLOOKUP($C9,licencjenew!$A$2:$G$1785,7,0),"")</f>
        <v/>
      </c>
      <c r="K9" s="105">
        <v>1</v>
      </c>
    </row>
    <row r="10" spans="1:23" s="71" customFormat="1" ht="26.1" customHeight="1">
      <c r="A10" s="70">
        <v>2</v>
      </c>
      <c r="B10" s="99" t="str">
        <f>_xlfn.IFNA(VLOOKUP($C10,licencjenew!$A$2:$F$1785,6,0),"")</f>
        <v/>
      </c>
      <c r="C10" s="96"/>
      <c r="D10" s="95" t="str">
        <f>_xlfn.IFNA(IF(VLOOKUP(C10,licencjenew!$A$2:$K$1500,9,FALSE)=0,VLOOKUP(C10,licencjenew!$A$2:$K$1500,4,FALSE),VLOOKUP(C10,licencjenew!$A$2:$K$1500,9,FALSE)),"")</f>
        <v/>
      </c>
      <c r="E10" s="95" t="str">
        <f>_xlfn.IFNA(VLOOKUP($C10,licencjenew!$A$2:$F$1785,2,0),"")</f>
        <v/>
      </c>
      <c r="F10" s="100"/>
      <c r="G10" s="101"/>
      <c r="H10" s="101"/>
      <c r="I10" s="102"/>
      <c r="J10" s="95" t="str">
        <f>_xlfn.IFNA(VLOOKUP($C10,licencjenew!$A$2:$G$1785,7,0),"")</f>
        <v/>
      </c>
      <c r="K10" s="105">
        <v>2</v>
      </c>
    </row>
    <row r="11" spans="1:23" s="71" customFormat="1" ht="26.1" customHeight="1">
      <c r="A11" s="70">
        <v>3</v>
      </c>
      <c r="B11" s="99" t="str">
        <f>_xlfn.IFNA(VLOOKUP($C11,licencjenew!$A$2:$F$1785,6,0),"")</f>
        <v/>
      </c>
      <c r="C11" s="97"/>
      <c r="D11" s="95" t="str">
        <f>_xlfn.IFNA(IF(VLOOKUP(C11,licencjenew!$A$2:$K$1500,9,FALSE)=0,VLOOKUP(C11,licencjenew!$A$2:$K$1500,4,FALSE),VLOOKUP(C11,licencjenew!$A$2:$K$1500,9,FALSE)),"")</f>
        <v/>
      </c>
      <c r="E11" s="95" t="str">
        <f>_xlfn.IFNA(VLOOKUP($C11,licencjenew!$A$2:$F$1785,2,0),"")</f>
        <v/>
      </c>
      <c r="F11" s="103"/>
      <c r="G11" s="101"/>
      <c r="H11" s="101"/>
      <c r="I11" s="102"/>
      <c r="J11" s="95" t="str">
        <f>_xlfn.IFNA(VLOOKUP($C11,licencjenew!$A$2:$G$1785,7,0),"")</f>
        <v/>
      </c>
      <c r="K11" s="105">
        <v>3</v>
      </c>
    </row>
    <row r="12" spans="1:23" s="71" customFormat="1" ht="26.1" customHeight="1">
      <c r="A12" s="70">
        <v>4</v>
      </c>
      <c r="B12" s="99" t="str">
        <f>_xlfn.IFNA(VLOOKUP($C12,licencjenew!$A$2:$F$1785,6,0),"")</f>
        <v/>
      </c>
      <c r="C12" s="96"/>
      <c r="D12" s="95" t="str">
        <f>_xlfn.IFNA(IF(VLOOKUP(C12,licencjenew!$A$2:$K$1500,9,FALSE)=0,VLOOKUP(C12,licencjenew!$A$2:$K$1500,4,FALSE),VLOOKUP(C12,licencjenew!$A$2:$K$1500,9,FALSE)),"")</f>
        <v/>
      </c>
      <c r="E12" s="95" t="str">
        <f>_xlfn.IFNA(VLOOKUP($C12,licencjenew!$A$2:$F$1785,2,0),"")</f>
        <v/>
      </c>
      <c r="F12" s="103"/>
      <c r="G12" s="101"/>
      <c r="H12" s="101"/>
      <c r="I12" s="102"/>
      <c r="J12" s="95" t="str">
        <f>_xlfn.IFNA(VLOOKUP($C12,licencjenew!$A$2:$G$1785,7,0),"")</f>
        <v/>
      </c>
      <c r="K12" s="105">
        <v>4</v>
      </c>
    </row>
    <row r="13" spans="1:23" s="71" customFormat="1" ht="26.1" customHeight="1">
      <c r="A13" s="70">
        <v>5</v>
      </c>
      <c r="B13" s="99" t="str">
        <f>_xlfn.IFNA(VLOOKUP($C13,licencjenew!$A$2:$F$1785,6,0),"")</f>
        <v/>
      </c>
      <c r="C13" s="97"/>
      <c r="D13" s="95" t="str">
        <f>_xlfn.IFNA(IF(VLOOKUP(C13,licencjenew!$A$2:$K$1500,9,FALSE)=0,VLOOKUP(C13,licencjenew!$A$2:$K$1500,4,FALSE),VLOOKUP(C13,licencjenew!$A$2:$K$1500,9,FALSE)),"")</f>
        <v/>
      </c>
      <c r="E13" s="95" t="str">
        <f>_xlfn.IFNA(VLOOKUP($C13,licencjenew!$A$2:$F$1785,2,0),"")</f>
        <v/>
      </c>
      <c r="F13" s="100"/>
      <c r="G13" s="101"/>
      <c r="H13" s="101"/>
      <c r="I13" s="102"/>
      <c r="J13" s="95" t="str">
        <f>_xlfn.IFNA(VLOOKUP($C13,licencjenew!$A$2:$G$1785,7,0),"")</f>
        <v/>
      </c>
      <c r="K13" s="105">
        <v>5</v>
      </c>
    </row>
    <row r="14" spans="1:23" s="71" customFormat="1" ht="26.1" customHeight="1">
      <c r="A14" s="70">
        <v>6</v>
      </c>
      <c r="B14" s="99" t="str">
        <f>_xlfn.IFNA(VLOOKUP($C14,licencjenew!$A$2:$F$1785,6,0),"")</f>
        <v/>
      </c>
      <c r="C14" s="97"/>
      <c r="D14" s="95" t="str">
        <f>_xlfn.IFNA(IF(VLOOKUP(C14,licencjenew!$A$2:$K$1500,9,FALSE)=0,VLOOKUP(C14,licencjenew!$A$2:$K$1500,4,FALSE),VLOOKUP(C14,licencjenew!$A$2:$K$1500,9,FALSE)),"")</f>
        <v/>
      </c>
      <c r="E14" s="95" t="str">
        <f>_xlfn.IFNA(VLOOKUP($C14,licencjenew!$A$2:$F$1785,2,0),"")</f>
        <v/>
      </c>
      <c r="F14" s="100"/>
      <c r="G14" s="101"/>
      <c r="H14" s="101"/>
      <c r="I14" s="102"/>
      <c r="J14" s="95" t="str">
        <f>_xlfn.IFNA(VLOOKUP($C14,licencjenew!$A$2:$G$1785,7,0),"")</f>
        <v/>
      </c>
      <c r="K14" s="105">
        <v>6</v>
      </c>
    </row>
    <row r="15" spans="1:23" s="71" customFormat="1" ht="26.1" customHeight="1">
      <c r="A15" s="70">
        <v>7</v>
      </c>
      <c r="B15" s="99" t="str">
        <f>_xlfn.IFNA(VLOOKUP($C15,licencjenew!$A$2:$F$1785,6,0),"")</f>
        <v/>
      </c>
      <c r="C15" s="98"/>
      <c r="D15" s="95" t="str">
        <f>_xlfn.IFNA(IF(VLOOKUP(C15,licencjenew!$A$2:$K$1500,9,FALSE)=0,VLOOKUP(C15,licencjenew!$A$2:$K$1500,4,FALSE),VLOOKUP(C15,licencjenew!$A$2:$K$1500,9,FALSE)),"")</f>
        <v/>
      </c>
      <c r="E15" s="95" t="str">
        <f>_xlfn.IFNA(VLOOKUP($C15,licencjenew!$A$2:$F$1785,2,0),"")</f>
        <v/>
      </c>
      <c r="F15" s="100"/>
      <c r="G15" s="101"/>
      <c r="H15" s="101"/>
      <c r="I15" s="104"/>
      <c r="J15" s="95" t="str">
        <f>_xlfn.IFNA(VLOOKUP($C15,licencjenew!$A$2:$G$1785,7,0),"")</f>
        <v/>
      </c>
      <c r="K15" s="105">
        <v>7</v>
      </c>
    </row>
    <row r="16" spans="1:23" s="71" customFormat="1" ht="26.1" customHeight="1">
      <c r="A16" s="70">
        <v>8</v>
      </c>
      <c r="B16" s="99" t="str">
        <f>_xlfn.IFNA(VLOOKUP($C16,licencjenew!$A$2:$F$1785,6,0),"")</f>
        <v/>
      </c>
      <c r="C16" s="97"/>
      <c r="D16" s="95" t="str">
        <f>_xlfn.IFNA(IF(VLOOKUP(C16,licencjenew!$A$2:$K$1500,9,FALSE)=0,VLOOKUP(C16,licencjenew!$A$2:$K$1500,4,FALSE),VLOOKUP(C16,licencjenew!$A$2:$K$1500,9,FALSE)),"")</f>
        <v/>
      </c>
      <c r="E16" s="95" t="str">
        <f>_xlfn.IFNA(VLOOKUP($C16,licencjenew!$A$2:$F$1785,2,0),"")</f>
        <v/>
      </c>
      <c r="F16" s="100"/>
      <c r="G16" s="101"/>
      <c r="H16" s="101"/>
      <c r="I16" s="102"/>
      <c r="J16" s="95" t="str">
        <f>_xlfn.IFNA(VLOOKUP($C16,licencjenew!$A$2:$G$1785,7,0),"")</f>
        <v/>
      </c>
      <c r="K16" s="105">
        <v>8</v>
      </c>
    </row>
    <row r="17" spans="1:11" s="71" customFormat="1" ht="26.1" customHeight="1">
      <c r="A17" s="70">
        <v>9</v>
      </c>
      <c r="B17" s="99" t="str">
        <f>_xlfn.IFNA(VLOOKUP($C17,licencjenew!$A$2:$F$1785,6,0),"")</f>
        <v/>
      </c>
      <c r="C17" s="96"/>
      <c r="D17" s="95" t="str">
        <f>_xlfn.IFNA(IF(VLOOKUP(C17,licencjenew!$A$2:$K$1500,9,FALSE)=0,VLOOKUP(C17,licencjenew!$A$2:$K$1500,4,FALSE),VLOOKUP(C17,licencjenew!$A$2:$K$1500,9,FALSE)),"")</f>
        <v/>
      </c>
      <c r="E17" s="95" t="str">
        <f>_xlfn.IFNA(VLOOKUP($C17,licencjenew!$A$2:$F$1785,2,0),"")</f>
        <v/>
      </c>
      <c r="F17" s="103"/>
      <c r="G17" s="101"/>
      <c r="H17" s="101"/>
      <c r="I17" s="102"/>
      <c r="J17" s="95" t="str">
        <f>_xlfn.IFNA(VLOOKUP($C17,licencjenew!$A$2:$G$1785,7,0),"")</f>
        <v/>
      </c>
      <c r="K17" s="105">
        <v>9</v>
      </c>
    </row>
    <row r="18" spans="1:11" s="71" customFormat="1" ht="26.1" customHeight="1">
      <c r="A18" s="70">
        <v>10</v>
      </c>
      <c r="B18" s="99" t="str">
        <f>_xlfn.IFNA(VLOOKUP($C18,licencjenew!$A$2:$F$1785,6,0),"")</f>
        <v/>
      </c>
      <c r="C18" s="97"/>
      <c r="D18" s="95" t="str">
        <f>_xlfn.IFNA(IF(VLOOKUP(C18,licencjenew!$A$2:$K$1500,9,FALSE)=0,VLOOKUP(C18,licencjenew!$A$2:$K$1500,4,FALSE),VLOOKUP(C18,licencjenew!$A$2:$K$1500,9,FALSE)),"")</f>
        <v/>
      </c>
      <c r="E18" s="95" t="str">
        <f>_xlfn.IFNA(VLOOKUP($C18,licencjenew!$A$2:$F$1785,2,0),"")</f>
        <v/>
      </c>
      <c r="F18" s="103"/>
      <c r="G18" s="101"/>
      <c r="H18" s="101"/>
      <c r="I18" s="102"/>
      <c r="J18" s="95" t="str">
        <f>_xlfn.IFNA(VLOOKUP($C18,licencjenew!$A$2:$G$1785,7,0),"")</f>
        <v/>
      </c>
      <c r="K18" s="105">
        <v>10</v>
      </c>
    </row>
    <row r="19" spans="1:11" s="71" customFormat="1" ht="26.1" customHeight="1">
      <c r="A19" s="70">
        <v>11</v>
      </c>
      <c r="B19" s="99" t="str">
        <f>_xlfn.IFNA(VLOOKUP($C19,licencjenew!$A$2:$F$1785,6,0),"")</f>
        <v/>
      </c>
      <c r="C19" s="97"/>
      <c r="D19" s="95" t="str">
        <f>_xlfn.IFNA(IF(VLOOKUP(C19,licencjenew!$A$2:$K$1500,9,FALSE)=0,VLOOKUP(C19,licencjenew!$A$2:$K$1500,4,FALSE),VLOOKUP(C19,licencjenew!$A$2:$K$1500,9,FALSE)),"")</f>
        <v/>
      </c>
      <c r="E19" s="95" t="str">
        <f>_xlfn.IFNA(VLOOKUP($C19,licencjenew!$A$2:$F$1785,2,0),"")</f>
        <v/>
      </c>
      <c r="F19" s="100"/>
      <c r="G19" s="101"/>
      <c r="H19" s="101"/>
      <c r="I19" s="102"/>
      <c r="J19" s="95" t="str">
        <f>_xlfn.IFNA(VLOOKUP($C19,licencjenew!$A$2:$G$1785,7,0),"")</f>
        <v/>
      </c>
      <c r="K19" s="105">
        <v>11</v>
      </c>
    </row>
    <row r="20" spans="1:11" s="71" customFormat="1" ht="26.1" customHeight="1">
      <c r="A20" s="70">
        <v>12</v>
      </c>
      <c r="B20" s="99" t="str">
        <f>_xlfn.IFNA(VLOOKUP($C20,licencjenew!$A$2:$F$1785,6,0),"")</f>
        <v/>
      </c>
      <c r="C20" s="96"/>
      <c r="D20" s="95" t="str">
        <f>_xlfn.IFNA(IF(VLOOKUP(C20,licencjenew!$A$2:$K$1500,9,FALSE)=0,VLOOKUP(C20,licencjenew!$A$2:$K$1500,4,FALSE),VLOOKUP(C20,licencjenew!$A$2:$K$1500,9,FALSE)),"")</f>
        <v/>
      </c>
      <c r="E20" s="95" t="str">
        <f>_xlfn.IFNA(VLOOKUP($C20,licencjenew!$A$2:$F$1785,2,0),"")</f>
        <v/>
      </c>
      <c r="F20" s="100"/>
      <c r="G20" s="101"/>
      <c r="H20" s="101"/>
      <c r="I20" s="102"/>
      <c r="J20" s="95" t="str">
        <f>_xlfn.IFNA(VLOOKUP($C20,licencjenew!$A$2:$G$1785,7,0),"")</f>
        <v/>
      </c>
      <c r="K20" s="105">
        <v>12</v>
      </c>
    </row>
    <row r="21" spans="1:11" s="71" customFormat="1" ht="26.1" customHeight="1">
      <c r="A21" s="70">
        <v>13</v>
      </c>
      <c r="B21" s="99" t="str">
        <f>_xlfn.IFNA(VLOOKUP($C21,licencjenew!$A$2:$F$1785,6,0),"")</f>
        <v/>
      </c>
      <c r="C21" s="97"/>
      <c r="D21" s="95" t="str">
        <f>_xlfn.IFNA(IF(VLOOKUP(C21,licencjenew!$A$2:$K$1500,9,FALSE)=0,VLOOKUP(C21,licencjenew!$A$2:$K$1500,4,FALSE),VLOOKUP(C21,licencjenew!$A$2:$K$1500,9,FALSE)),"")</f>
        <v/>
      </c>
      <c r="E21" s="95" t="str">
        <f>_xlfn.IFNA(VLOOKUP($C21,licencjenew!$A$2:$F$1785,2,0),"")</f>
        <v/>
      </c>
      <c r="F21" s="103"/>
      <c r="G21" s="101"/>
      <c r="H21" s="101"/>
      <c r="I21" s="102"/>
      <c r="J21" s="95" t="str">
        <f>_xlfn.IFNA(VLOOKUP($C21,licencjenew!$A$2:$G$1785,7,0),"")</f>
        <v/>
      </c>
      <c r="K21" s="105">
        <v>13</v>
      </c>
    </row>
    <row r="22" spans="1:11" s="71" customFormat="1" ht="26.1" customHeight="1">
      <c r="A22" s="70">
        <v>14</v>
      </c>
      <c r="B22" s="99" t="str">
        <f>_xlfn.IFNA(VLOOKUP($C22,licencjenew!$A$2:$F$1785,6,0),"")</f>
        <v/>
      </c>
      <c r="C22" s="96"/>
      <c r="D22" s="95" t="str">
        <f>_xlfn.IFNA(IF(VLOOKUP(C22,licencjenew!$A$2:$K$1500,9,FALSE)=0,VLOOKUP(C22,licencjenew!$A$2:$K$1500,4,FALSE),VLOOKUP(C22,licencjenew!$A$2:$K$1500,9,FALSE)),"")</f>
        <v/>
      </c>
      <c r="E22" s="95" t="str">
        <f>_xlfn.IFNA(VLOOKUP($C22,licencjenew!$A$2:$F$1785,2,0),"")</f>
        <v/>
      </c>
      <c r="F22" s="103"/>
      <c r="G22" s="101"/>
      <c r="H22" s="101"/>
      <c r="I22" s="102"/>
      <c r="J22" s="95" t="str">
        <f>_xlfn.IFNA(VLOOKUP($C22,licencjenew!$A$2:$G$1785,7,0),"")</f>
        <v/>
      </c>
      <c r="K22" s="105">
        <v>14</v>
      </c>
    </row>
    <row r="23" spans="1:11" s="71" customFormat="1" ht="26.1" customHeight="1">
      <c r="A23" s="70">
        <v>15</v>
      </c>
      <c r="B23" s="99" t="str">
        <f>_xlfn.IFNA(VLOOKUP($C23,licencjenew!$A$2:$F$1785,6,0),"")</f>
        <v/>
      </c>
      <c r="C23" s="97"/>
      <c r="D23" s="95" t="str">
        <f>_xlfn.IFNA(IF(VLOOKUP(C23,licencjenew!$A$2:$K$1500,9,FALSE)=0,VLOOKUP(C23,licencjenew!$A$2:$K$1500,4,FALSE),VLOOKUP(C23,licencjenew!$A$2:$K$1500,9,FALSE)),"")</f>
        <v/>
      </c>
      <c r="E23" s="95" t="str">
        <f>_xlfn.IFNA(VLOOKUP($C23,licencjenew!$A$2:$F$1785,2,0),"")</f>
        <v/>
      </c>
      <c r="F23" s="100"/>
      <c r="G23" s="101"/>
      <c r="H23" s="101"/>
      <c r="I23" s="102"/>
      <c r="J23" s="95" t="str">
        <f>_xlfn.IFNA(VLOOKUP($C23,licencjenew!$A$2:$G$1785,7,0),"")</f>
        <v/>
      </c>
      <c r="K23" s="105">
        <v>15</v>
      </c>
    </row>
    <row r="24" spans="1:11" s="71" customFormat="1" ht="26.1" customHeight="1">
      <c r="A24" s="70">
        <v>16</v>
      </c>
      <c r="B24" s="99" t="str">
        <f>_xlfn.IFNA(VLOOKUP($C24,licencjenew!$A$2:$F$1785,6,0),"")</f>
        <v/>
      </c>
      <c r="C24" s="97"/>
      <c r="D24" s="95" t="str">
        <f>_xlfn.IFNA(IF(VLOOKUP(C24,licencjenew!$A$2:$K$1500,9,FALSE)=0,VLOOKUP(C24,licencjenew!$A$2:$K$1500,4,FALSE),VLOOKUP(C24,licencjenew!$A$2:$K$1500,9,FALSE)),"")</f>
        <v/>
      </c>
      <c r="E24" s="95" t="str">
        <f>_xlfn.IFNA(VLOOKUP($C24,licencjenew!$A$2:$F$1785,2,0),"")</f>
        <v/>
      </c>
      <c r="F24" s="100"/>
      <c r="G24" s="101"/>
      <c r="H24" s="101"/>
      <c r="I24" s="102"/>
      <c r="J24" s="95" t="str">
        <f>_xlfn.IFNA(VLOOKUP($C24,licencjenew!$A$2:$G$1785,7,0),"")</f>
        <v/>
      </c>
      <c r="K24" s="105">
        <v>16</v>
      </c>
    </row>
    <row r="25" spans="1:11" s="71" customFormat="1" ht="26.1" customHeight="1">
      <c r="A25" s="70">
        <v>17</v>
      </c>
      <c r="B25" s="99" t="str">
        <f>_xlfn.IFNA(VLOOKUP($C25,licencjenew!$A$2:$F$1785,6,0),"")</f>
        <v/>
      </c>
      <c r="C25" s="98"/>
      <c r="D25" s="95" t="str">
        <f>_xlfn.IFNA(IF(VLOOKUP(C25,licencjenew!$A$2:$K$1500,9,FALSE)=0,VLOOKUP(C25,licencjenew!$A$2:$K$1500,4,FALSE),VLOOKUP(C25,licencjenew!$A$2:$K$1500,9,FALSE)),"")</f>
        <v/>
      </c>
      <c r="E25" s="95" t="str">
        <f>_xlfn.IFNA(VLOOKUP($C25,licencjenew!$A$2:$F$1785,2,0),"")</f>
        <v/>
      </c>
      <c r="F25" s="100"/>
      <c r="G25" s="101"/>
      <c r="H25" s="101"/>
      <c r="I25" s="104"/>
      <c r="J25" s="95" t="str">
        <f>_xlfn.IFNA(VLOOKUP($C25,licencjenew!$A$2:$G$1785,7,0),"")</f>
        <v/>
      </c>
      <c r="K25" s="105">
        <v>17</v>
      </c>
    </row>
    <row r="26" spans="1:11" s="71" customFormat="1" ht="26.1" customHeight="1">
      <c r="A26" s="70">
        <v>18</v>
      </c>
      <c r="B26" s="99" t="str">
        <f>_xlfn.IFNA(VLOOKUP($C26,licencjenew!$A$2:$F$1785,6,0),"")</f>
        <v/>
      </c>
      <c r="C26" s="97"/>
      <c r="D26" s="95" t="str">
        <f>_xlfn.IFNA(IF(VLOOKUP(C26,licencjenew!$A$2:$K$1500,9,FALSE)=0,VLOOKUP(C26,licencjenew!$A$2:$K$1500,4,FALSE),VLOOKUP(C26,licencjenew!$A$2:$K$1500,9,FALSE)),"")</f>
        <v/>
      </c>
      <c r="E26" s="95" t="str">
        <f>_xlfn.IFNA(VLOOKUP($C26,licencjenew!$A$2:$F$1785,2,0),"")</f>
        <v/>
      </c>
      <c r="F26" s="100"/>
      <c r="G26" s="101"/>
      <c r="H26" s="101"/>
      <c r="I26" s="102"/>
      <c r="J26" s="95" t="str">
        <f>_xlfn.IFNA(VLOOKUP($C26,licencjenew!$A$2:$G$1785,7,0),"")</f>
        <v/>
      </c>
      <c r="K26" s="105">
        <v>18</v>
      </c>
    </row>
    <row r="27" spans="1:11" s="71" customFormat="1" ht="26.1" customHeight="1">
      <c r="A27" s="70">
        <v>19</v>
      </c>
      <c r="B27" s="99" t="str">
        <f>_xlfn.IFNA(VLOOKUP($C27,licencjenew!$A$2:$F$1785,6,0),"")</f>
        <v/>
      </c>
      <c r="C27" s="96"/>
      <c r="D27" s="95" t="str">
        <f>_xlfn.IFNA(IF(VLOOKUP(C27,licencjenew!$A$2:$K$1500,9,FALSE)=0,VLOOKUP(C27,licencjenew!$A$2:$K$1500,4,FALSE),VLOOKUP(C27,licencjenew!$A$2:$K$1500,9,FALSE)),"")</f>
        <v/>
      </c>
      <c r="E27" s="95" t="str">
        <f>_xlfn.IFNA(VLOOKUP($C27,licencjenew!$A$2:$F$1785,2,0),"")</f>
        <v/>
      </c>
      <c r="F27" s="103"/>
      <c r="G27" s="101"/>
      <c r="H27" s="101"/>
      <c r="I27" s="102"/>
      <c r="J27" s="95" t="str">
        <f>_xlfn.IFNA(VLOOKUP($C27,licencjenew!$A$2:$G$1785,7,0),"")</f>
        <v/>
      </c>
      <c r="K27" s="105">
        <v>19</v>
      </c>
    </row>
    <row r="28" spans="1:11" s="71" customFormat="1" ht="26.1" customHeight="1">
      <c r="A28" s="70">
        <v>20</v>
      </c>
      <c r="B28" s="99" t="str">
        <f>_xlfn.IFNA(VLOOKUP($C28,licencjenew!$A$2:$F$1785,6,0),"")</f>
        <v/>
      </c>
      <c r="C28" s="97"/>
      <c r="D28" s="95" t="str">
        <f>_xlfn.IFNA(IF(VLOOKUP(C28,licencjenew!$A$2:$K$1500,9,FALSE)=0,VLOOKUP(C28,licencjenew!$A$2:$K$1500,4,FALSE),VLOOKUP(C28,licencjenew!$A$2:$K$1500,9,FALSE)),"")</f>
        <v/>
      </c>
      <c r="E28" s="95" t="str">
        <f>_xlfn.IFNA(VLOOKUP($C28,licencjenew!$A$2:$F$1785,2,0),"")</f>
        <v/>
      </c>
      <c r="F28" s="103"/>
      <c r="G28" s="101"/>
      <c r="H28" s="101"/>
      <c r="I28" s="102"/>
      <c r="J28" s="95" t="str">
        <f>_xlfn.IFNA(VLOOKUP($C28,licencjenew!$A$2:$G$1785,7,0),"")</f>
        <v/>
      </c>
      <c r="K28" s="105">
        <v>20</v>
      </c>
    </row>
    <row r="29" spans="1:11" s="71" customFormat="1" ht="26.1" customHeight="1">
      <c r="A29" s="70">
        <v>21</v>
      </c>
      <c r="B29" s="99" t="str">
        <f>_xlfn.IFNA(VLOOKUP($C29,licencjenew!$A$2:$F$1785,6,0),"")</f>
        <v/>
      </c>
      <c r="C29" s="97"/>
      <c r="D29" s="95" t="str">
        <f>_xlfn.IFNA(IF(VLOOKUP(C29,licencjenew!$A$2:$K$1500,9,FALSE)=0,VLOOKUP(C29,licencjenew!$A$2:$K$1500,4,FALSE),VLOOKUP(C29,licencjenew!$A$2:$K$1500,9,FALSE)),"")</f>
        <v/>
      </c>
      <c r="E29" s="95" t="str">
        <f>_xlfn.IFNA(VLOOKUP($C29,licencjenew!$A$2:$F$1785,2,0),"")</f>
        <v/>
      </c>
      <c r="F29" s="100"/>
      <c r="G29" s="101"/>
      <c r="H29" s="101"/>
      <c r="I29" s="102"/>
      <c r="J29" s="95" t="str">
        <f>_xlfn.IFNA(VLOOKUP($C29,licencjenew!$A$2:$G$1785,7,0),"")</f>
        <v/>
      </c>
      <c r="K29" s="105">
        <v>21</v>
      </c>
    </row>
    <row r="30" spans="1:11" s="71" customFormat="1" ht="26.1" customHeight="1">
      <c r="A30" s="70">
        <v>22</v>
      </c>
      <c r="B30" s="99" t="str">
        <f>_xlfn.IFNA(VLOOKUP($C30,licencjenew!$A$2:$F$1785,6,0),"")</f>
        <v/>
      </c>
      <c r="C30" s="96"/>
      <c r="D30" s="95" t="str">
        <f>_xlfn.IFNA(IF(VLOOKUP(C30,licencjenew!$A$2:$K$1500,9,FALSE)=0,VLOOKUP(C30,licencjenew!$A$2:$K$1500,4,FALSE),VLOOKUP(C30,licencjenew!$A$2:$K$1500,9,FALSE)),"")</f>
        <v/>
      </c>
      <c r="E30" s="95" t="str">
        <f>_xlfn.IFNA(VLOOKUP($C30,licencjenew!$A$2:$F$1785,2,0),"")</f>
        <v/>
      </c>
      <c r="F30" s="100"/>
      <c r="G30" s="101"/>
      <c r="H30" s="101"/>
      <c r="I30" s="102"/>
      <c r="J30" s="95" t="str">
        <f>_xlfn.IFNA(VLOOKUP($C30,licencjenew!$A$2:$G$1785,7,0),"")</f>
        <v/>
      </c>
      <c r="K30" s="105">
        <v>22</v>
      </c>
    </row>
    <row r="31" spans="1:11" s="71" customFormat="1" ht="26.1" customHeight="1">
      <c r="A31" s="70">
        <v>23</v>
      </c>
      <c r="B31" s="99" t="str">
        <f>_xlfn.IFNA(VLOOKUP($C31,licencjenew!$A$2:$F$1785,6,0),"")</f>
        <v/>
      </c>
      <c r="C31" s="97"/>
      <c r="D31" s="95" t="str">
        <f>_xlfn.IFNA(IF(VLOOKUP(C31,licencjenew!$A$2:$K$1500,9,FALSE)=0,VLOOKUP(C31,licencjenew!$A$2:$K$1500,4,FALSE),VLOOKUP(C31,licencjenew!$A$2:$K$1500,9,FALSE)),"")</f>
        <v/>
      </c>
      <c r="E31" s="95" t="str">
        <f>_xlfn.IFNA(VLOOKUP($C31,licencjenew!$A$2:$F$1785,2,0),"")</f>
        <v/>
      </c>
      <c r="F31" s="103"/>
      <c r="G31" s="101"/>
      <c r="H31" s="101"/>
      <c r="I31" s="102"/>
      <c r="J31" s="95" t="str">
        <f>_xlfn.IFNA(VLOOKUP($C31,licencjenew!$A$2:$G$1785,7,0),"")</f>
        <v/>
      </c>
      <c r="K31" s="105">
        <v>23</v>
      </c>
    </row>
    <row r="32" spans="1:11" s="71" customFormat="1" ht="26.1" customHeight="1">
      <c r="A32" s="70">
        <v>24</v>
      </c>
      <c r="B32" s="99" t="str">
        <f>_xlfn.IFNA(VLOOKUP($C32,licencjenew!$A$2:$F$1785,6,0),"")</f>
        <v/>
      </c>
      <c r="C32" s="97"/>
      <c r="D32" s="95" t="str">
        <f>_xlfn.IFNA(IF(VLOOKUP(C32,licencjenew!$A$2:$K$1500,9,FALSE)=0,VLOOKUP(C32,licencjenew!$A$2:$K$1500,4,FALSE),VLOOKUP(C32,licencjenew!$A$2:$K$1500,9,FALSE)),"")</f>
        <v/>
      </c>
      <c r="E32" s="95" t="str">
        <f>_xlfn.IFNA(VLOOKUP($C32,licencjenew!$A$2:$F$1785,2,0),"")</f>
        <v/>
      </c>
      <c r="F32" s="100"/>
      <c r="G32" s="101"/>
      <c r="H32" s="101"/>
      <c r="I32" s="102"/>
      <c r="J32" s="95" t="str">
        <f>_xlfn.IFNA(VLOOKUP($C32,licencjenew!$A$2:$G$1785,7,0),"")</f>
        <v/>
      </c>
      <c r="K32" s="105">
        <v>24</v>
      </c>
    </row>
    <row r="33" spans="1:22" s="71" customFormat="1" ht="26.1" customHeight="1">
      <c r="A33" s="70">
        <v>25</v>
      </c>
      <c r="B33" s="99" t="str">
        <f>_xlfn.IFNA(VLOOKUP($C33,licencjenew!$A$2:$F$1785,6,0),"")</f>
        <v/>
      </c>
      <c r="C33" s="98"/>
      <c r="D33" s="95" t="str">
        <f>_xlfn.IFNA(IF(VLOOKUP(C33,licencjenew!$A$2:$K$1500,9,FALSE)=0,VLOOKUP(C33,licencjenew!$A$2:$K$1500,4,FALSE),VLOOKUP(C33,licencjenew!$A$2:$K$1500,9,FALSE)),"")</f>
        <v/>
      </c>
      <c r="E33" s="95" t="str">
        <f>_xlfn.IFNA(VLOOKUP($C33,licencjenew!$A$2:$F$1785,2,0),"")</f>
        <v/>
      </c>
      <c r="F33" s="100"/>
      <c r="G33" s="101"/>
      <c r="H33" s="101"/>
      <c r="I33" s="104"/>
      <c r="J33" s="95" t="str">
        <f>_xlfn.IFNA(VLOOKUP($C33,licencjenew!$A$2:$G$1785,7,0),"")</f>
        <v/>
      </c>
      <c r="K33" s="105">
        <v>25</v>
      </c>
    </row>
    <row r="34" spans="1:22" s="71" customFormat="1" ht="26.1" customHeight="1">
      <c r="A34" s="70">
        <v>26</v>
      </c>
      <c r="B34" s="99" t="str">
        <f>_xlfn.IFNA(VLOOKUP($C34,licencjenew!$A$2:$F$1785,6,0),"")</f>
        <v/>
      </c>
      <c r="C34" s="97"/>
      <c r="D34" s="95" t="str">
        <f>_xlfn.IFNA(IF(VLOOKUP(C34,licencjenew!$A$2:$K$1500,9,FALSE)=0,VLOOKUP(C34,licencjenew!$A$2:$K$1500,4,FALSE),VLOOKUP(C34,licencjenew!$A$2:$K$1500,9,FALSE)),"")</f>
        <v/>
      </c>
      <c r="E34" s="95" t="str">
        <f>_xlfn.IFNA(VLOOKUP($C34,licencjenew!$A$2:$F$1785,2,0),"")</f>
        <v/>
      </c>
      <c r="F34" s="100"/>
      <c r="G34" s="101"/>
      <c r="H34" s="101"/>
      <c r="I34" s="102"/>
      <c r="J34" s="95" t="str">
        <f>_xlfn.IFNA(VLOOKUP($C34,licencjenew!$A$2:$G$1785,7,0),"")</f>
        <v/>
      </c>
      <c r="K34" s="105">
        <v>26</v>
      </c>
    </row>
    <row r="35" spans="1:22" s="71" customFormat="1" ht="26.1" customHeight="1">
      <c r="A35" s="70">
        <v>27</v>
      </c>
      <c r="B35" s="99" t="str">
        <f>_xlfn.IFNA(VLOOKUP($C35,licencjenew!$A$2:$F$1785,6,0),"")</f>
        <v/>
      </c>
      <c r="C35" s="96"/>
      <c r="D35" s="95" t="str">
        <f>_xlfn.IFNA(IF(VLOOKUP(C35,licencjenew!$A$2:$K$1500,9,FALSE)=0,VLOOKUP(C35,licencjenew!$A$2:$K$1500,4,FALSE),VLOOKUP(C35,licencjenew!$A$2:$K$1500,9,FALSE)),"")</f>
        <v/>
      </c>
      <c r="E35" s="95" t="str">
        <f>_xlfn.IFNA(VLOOKUP($C35,licencjenew!$A$2:$F$1785,2,0),"")</f>
        <v/>
      </c>
      <c r="F35" s="103"/>
      <c r="G35" s="101"/>
      <c r="H35" s="101"/>
      <c r="I35" s="102"/>
      <c r="J35" s="95" t="str">
        <f>_xlfn.IFNA(VLOOKUP($C35,licencjenew!$A$2:$G$1785,7,0),"")</f>
        <v/>
      </c>
      <c r="K35" s="105">
        <v>27</v>
      </c>
    </row>
    <row r="36" spans="1:22" s="71" customFormat="1" ht="26.1" customHeight="1">
      <c r="A36" s="70">
        <v>28</v>
      </c>
      <c r="B36" s="99" t="str">
        <f>_xlfn.IFNA(VLOOKUP($C36,licencjenew!$A$2:$F$1785,6,0),"")</f>
        <v/>
      </c>
      <c r="C36" s="97"/>
      <c r="D36" s="95" t="str">
        <f>_xlfn.IFNA(IF(VLOOKUP(C36,licencjenew!$A$2:$K$1500,9,FALSE)=0,VLOOKUP(C36,licencjenew!$A$2:$K$1500,4,FALSE),VLOOKUP(C36,licencjenew!$A$2:$K$1500,9,FALSE)),"")</f>
        <v/>
      </c>
      <c r="E36" s="95" t="str">
        <f>_xlfn.IFNA(VLOOKUP($C36,licencjenew!$A$2:$F$1785,2,0),"")</f>
        <v/>
      </c>
      <c r="F36" s="103"/>
      <c r="G36" s="101"/>
      <c r="H36" s="101"/>
      <c r="I36" s="102"/>
      <c r="J36" s="95" t="str">
        <f>_xlfn.IFNA(VLOOKUP($C36,licencjenew!$A$2:$G$1785,7,0),"")</f>
        <v/>
      </c>
      <c r="K36" s="105">
        <v>28</v>
      </c>
    </row>
    <row r="37" spans="1:22" s="71" customFormat="1" ht="26.1" customHeight="1">
      <c r="A37" s="70">
        <v>29</v>
      </c>
      <c r="B37" s="99" t="str">
        <f>_xlfn.IFNA(VLOOKUP($C37,licencjenew!$A$2:$F$1785,6,0),"")</f>
        <v/>
      </c>
      <c r="C37" s="97"/>
      <c r="D37" s="95" t="str">
        <f>_xlfn.IFNA(IF(VLOOKUP(C37,licencjenew!$A$2:$K$1500,9,FALSE)=0,VLOOKUP(C37,licencjenew!$A$2:$K$1500,4,FALSE),VLOOKUP(C37,licencjenew!$A$2:$K$1500,9,FALSE)),"")</f>
        <v/>
      </c>
      <c r="E37" s="95" t="str">
        <f>_xlfn.IFNA(VLOOKUP($C37,licencjenew!$A$2:$F$1785,2,0),"")</f>
        <v/>
      </c>
      <c r="F37" s="100"/>
      <c r="G37" s="101"/>
      <c r="H37" s="101"/>
      <c r="I37" s="102"/>
      <c r="J37" s="95" t="str">
        <f>_xlfn.IFNA(VLOOKUP($C37,licencjenew!$A$2:$G$1785,7,0),"")</f>
        <v/>
      </c>
      <c r="K37" s="105">
        <v>29</v>
      </c>
    </row>
    <row r="38" spans="1:22" s="71" customFormat="1" ht="26.1" customHeight="1">
      <c r="A38" s="70">
        <v>30</v>
      </c>
      <c r="B38" s="99" t="str">
        <f>_xlfn.IFNA(VLOOKUP($C38,licencjenew!$A$2:$F$1785,6,0),"")</f>
        <v/>
      </c>
      <c r="C38" s="96"/>
      <c r="D38" s="95" t="str">
        <f>_xlfn.IFNA(IF(VLOOKUP(C38,licencjenew!$A$2:$K$1500,9,FALSE)=0,VLOOKUP(C38,licencjenew!$A$2:$K$1500,4,FALSE),VLOOKUP(C38,licencjenew!$A$2:$K$1500,9,FALSE)),"")</f>
        <v/>
      </c>
      <c r="E38" s="95" t="str">
        <f>_xlfn.IFNA(VLOOKUP($C38,licencjenew!$A$2:$F$1785,2,0),"")</f>
        <v/>
      </c>
      <c r="F38" s="100"/>
      <c r="G38" s="101"/>
      <c r="H38" s="101"/>
      <c r="I38" s="102"/>
      <c r="J38" s="95" t="str">
        <f>_xlfn.IFNA(VLOOKUP($C38,licencjenew!$A$2:$G$1785,7,0),"")</f>
        <v/>
      </c>
      <c r="K38" s="105">
        <v>30</v>
      </c>
    </row>
    <row r="39" spans="1:22" s="71" customFormat="1" ht="26.1" customHeight="1">
      <c r="A39" s="70">
        <v>31</v>
      </c>
      <c r="B39" s="99" t="str">
        <f>_xlfn.IFNA(VLOOKUP($C39,licencjenew!$A$2:$F$1785,6,0),"")</f>
        <v/>
      </c>
      <c r="C39" s="97"/>
      <c r="D39" s="95" t="str">
        <f>_xlfn.IFNA(IF(VLOOKUP(C39,licencjenew!$A$2:$K$1500,9,FALSE)=0,VLOOKUP(C39,licencjenew!$A$2:$K$1500,4,FALSE),VLOOKUP(C39,licencjenew!$A$2:$K$1500,9,FALSE)),"")</f>
        <v/>
      </c>
      <c r="E39" s="95" t="str">
        <f>_xlfn.IFNA(VLOOKUP($C39,licencjenew!$A$2:$F$1785,2,0),"")</f>
        <v/>
      </c>
      <c r="F39" s="103"/>
      <c r="G39" s="101"/>
      <c r="H39" s="101"/>
      <c r="I39" s="102"/>
      <c r="J39" s="95" t="str">
        <f>_xlfn.IFNA(VLOOKUP($C39,licencjenew!$A$2:$G$1785,7,0),"")</f>
        <v/>
      </c>
      <c r="K39" s="105">
        <v>31</v>
      </c>
    </row>
    <row r="40" spans="1:22" s="71" customFormat="1" ht="26.1" customHeight="1">
      <c r="A40" s="70">
        <v>32</v>
      </c>
      <c r="B40" s="99" t="str">
        <f>_xlfn.IFNA(VLOOKUP($C40,licencjenew!$A$2:$F$1785,6,0),"")</f>
        <v/>
      </c>
      <c r="C40" s="97"/>
      <c r="D40" s="95" t="str">
        <f>_xlfn.IFNA(IF(VLOOKUP(C40,licencjenew!$A$2:$K$1500,9,FALSE)=0,VLOOKUP(C40,licencjenew!$A$2:$K$1500,4,FALSE),VLOOKUP(C40,licencjenew!$A$2:$K$1500,9,FALSE)),"")</f>
        <v/>
      </c>
      <c r="E40" s="95" t="str">
        <f>_xlfn.IFNA(VLOOKUP($C40,licencjenew!$A$2:$F$1785,2,0),"")</f>
        <v/>
      </c>
      <c r="F40" s="103"/>
      <c r="G40" s="101"/>
      <c r="H40" s="101"/>
      <c r="I40" s="102"/>
      <c r="J40" s="95" t="str">
        <f>_xlfn.IFNA(VLOOKUP($C40,licencjenew!$A$2:$G$1785,7,0),"")</f>
        <v/>
      </c>
      <c r="K40" s="105">
        <v>32</v>
      </c>
    </row>
    <row r="41" spans="1:22" s="71" customFormat="1" ht="26.1" customHeight="1">
      <c r="A41" s="70">
        <v>33</v>
      </c>
      <c r="B41" s="99" t="str">
        <f>_xlfn.IFNA(VLOOKUP($C41,licencjenew!$A$2:$F$1785,6,0),"")</f>
        <v/>
      </c>
      <c r="C41" s="97"/>
      <c r="D41" s="95" t="str">
        <f>_xlfn.IFNA(IF(VLOOKUP(C41,licencjenew!$A$2:$K$1500,9,FALSE)=0,VLOOKUP(C41,licencjenew!$A$2:$K$1500,4,FALSE),VLOOKUP(C41,licencjenew!$A$2:$K$1500,9,FALSE)),"")</f>
        <v/>
      </c>
      <c r="E41" s="95" t="str">
        <f>_xlfn.IFNA(VLOOKUP($C41,licencjenew!$A$2:$F$1785,2,0),"")</f>
        <v/>
      </c>
      <c r="F41" s="103"/>
      <c r="G41" s="101"/>
      <c r="H41" s="101"/>
      <c r="I41" s="102"/>
      <c r="J41" s="95" t="str">
        <f>_xlfn.IFNA(VLOOKUP($C41,licencjenew!$A$2:$G$1785,7,0),"")</f>
        <v/>
      </c>
      <c r="K41" s="105">
        <v>33</v>
      </c>
      <c r="L41" s="72"/>
      <c r="M41" s="72"/>
      <c r="N41" s="72"/>
    </row>
    <row r="42" spans="1:22" s="71" customFormat="1" ht="26.1" customHeight="1">
      <c r="A42" s="70">
        <v>34</v>
      </c>
      <c r="B42" s="99" t="str">
        <f>_xlfn.IFNA(VLOOKUP($C42,licencjenew!$A$2:$F$1785,6,0),"")</f>
        <v/>
      </c>
      <c r="C42" s="97"/>
      <c r="D42" s="95" t="str">
        <f>_xlfn.IFNA(IF(VLOOKUP(C42,licencjenew!$A$2:$K$1500,9,FALSE)=0,VLOOKUP(C42,licencjenew!$A$2:$K$1500,4,FALSE),VLOOKUP(C42,licencjenew!$A$2:$K$1500,9,FALSE)),"")</f>
        <v/>
      </c>
      <c r="E42" s="95" t="str">
        <f>_xlfn.IFNA(VLOOKUP($C42,licencjenew!$A$2:$F$1785,2,0),"")</f>
        <v/>
      </c>
      <c r="F42" s="103"/>
      <c r="G42" s="101"/>
      <c r="H42" s="101"/>
      <c r="I42" s="102"/>
      <c r="J42" s="95" t="str">
        <f>_xlfn.IFNA(VLOOKUP($C42,licencjenew!$A$2:$G$1785,7,0),"")</f>
        <v/>
      </c>
      <c r="K42" s="105">
        <v>34</v>
      </c>
      <c r="L42" s="72"/>
      <c r="M42" s="72"/>
      <c r="N42" s="72"/>
    </row>
    <row r="43" spans="1:22" s="71" customFormat="1" ht="26.1" customHeight="1">
      <c r="A43" s="70">
        <v>35</v>
      </c>
      <c r="B43" s="99" t="str">
        <f>_xlfn.IFNA(VLOOKUP($C43,licencjenew!$A$2:$F$1785,6,0),"")</f>
        <v/>
      </c>
      <c r="C43" s="97"/>
      <c r="D43" s="95" t="str">
        <f>_xlfn.IFNA(IF(VLOOKUP(C43,licencjenew!$A$2:$K$1500,9,FALSE)=0,VLOOKUP(C43,licencjenew!$A$2:$K$1500,4,FALSE),VLOOKUP(C43,licencjenew!$A$2:$K$1500,9,FALSE)),"")</f>
        <v/>
      </c>
      <c r="E43" s="95" t="str">
        <f>_xlfn.IFNA(VLOOKUP($C43,licencjenew!$A$2:$F$1785,2,0),"")</f>
        <v/>
      </c>
      <c r="F43" s="103"/>
      <c r="G43" s="101"/>
      <c r="H43" s="101"/>
      <c r="I43" s="102"/>
      <c r="J43" s="95" t="str">
        <f>_xlfn.IFNA(VLOOKUP($C43,licencjenew!$A$2:$G$1785,7,0),"")</f>
        <v/>
      </c>
      <c r="K43" s="105">
        <v>35</v>
      </c>
      <c r="L43" s="72"/>
      <c r="M43" s="72"/>
      <c r="N43" s="72"/>
    </row>
    <row r="44" spans="1:22" s="71" customFormat="1" ht="26.1" customHeight="1">
      <c r="A44" s="70">
        <v>36</v>
      </c>
      <c r="B44" s="99" t="str">
        <f>_xlfn.IFNA(VLOOKUP($C44,licencjenew!$A$2:$F$1785,6,0),"")</f>
        <v/>
      </c>
      <c r="C44" s="97"/>
      <c r="D44" s="95" t="str">
        <f>_xlfn.IFNA(IF(VLOOKUP(C44,licencjenew!$A$2:$K$1500,9,FALSE)=0,VLOOKUP(C44,licencjenew!$A$2:$K$1500,4,FALSE),VLOOKUP(C44,licencjenew!$A$2:$K$1500,9,FALSE)),"")</f>
        <v/>
      </c>
      <c r="E44" s="95" t="str">
        <f>_xlfn.IFNA(VLOOKUP($C44,licencjenew!$A$2:$F$1785,2,0),"")</f>
        <v/>
      </c>
      <c r="F44" s="103"/>
      <c r="G44" s="101"/>
      <c r="H44" s="101"/>
      <c r="I44" s="102"/>
      <c r="J44" s="95" t="str">
        <f>_xlfn.IFNA(VLOOKUP($C44,licencjenew!$A$2:$G$1785,7,0),"")</f>
        <v/>
      </c>
      <c r="K44" s="105">
        <v>36</v>
      </c>
      <c r="L44" s="72"/>
      <c r="M44" s="72"/>
      <c r="N44" s="72"/>
    </row>
    <row r="45" spans="1:22" s="8" customFormat="1" ht="15" customHeight="1">
      <c r="J45" s="57"/>
      <c r="K45" s="57"/>
      <c r="L45" s="5"/>
      <c r="M45" s="5"/>
      <c r="N45" s="5"/>
      <c r="O45" s="57"/>
      <c r="P45" s="57"/>
      <c r="Q45" s="57"/>
      <c r="R45" s="57"/>
      <c r="S45" s="57"/>
      <c r="T45" s="57"/>
      <c r="U45" s="57"/>
      <c r="V45" s="57"/>
    </row>
    <row r="46" spans="1:22" s="65" customFormat="1" ht="42.75" customHeight="1">
      <c r="D46" s="115"/>
      <c r="E46" s="115"/>
      <c r="F46" s="295"/>
      <c r="G46" s="295"/>
      <c r="H46" s="295"/>
      <c r="I46" s="295"/>
      <c r="K46" s="5"/>
      <c r="L46" s="5"/>
      <c r="M46" s="5"/>
      <c r="N46" s="5"/>
    </row>
    <row r="47" spans="1:22" s="10" customFormat="1" ht="29.25" customHeight="1">
      <c r="A47" s="7"/>
      <c r="B47" s="7"/>
      <c r="C47" s="7"/>
      <c r="D47" s="116" t="s">
        <v>25</v>
      </c>
      <c r="E47" s="117" t="s">
        <v>26</v>
      </c>
      <c r="F47" s="288" t="s">
        <v>27</v>
      </c>
      <c r="G47" s="288"/>
      <c r="H47" s="288" t="s">
        <v>44</v>
      </c>
      <c r="I47" s="289"/>
      <c r="K47" s="5"/>
      <c r="L47" s="5"/>
      <c r="M47" s="5"/>
      <c r="N47" s="5"/>
    </row>
    <row r="48" spans="1:22" ht="13.5">
      <c r="D48" s="64"/>
      <c r="E48" s="64"/>
      <c r="F48" s="287"/>
      <c r="G48" s="287"/>
      <c r="H48" s="287"/>
      <c r="I48" s="287"/>
    </row>
  </sheetData>
  <sheetProtection sheet="1" objects="1" scenarios="1"/>
  <mergeCells count="22">
    <mergeCell ref="K7:K8"/>
    <mergeCell ref="A1:I1"/>
    <mergeCell ref="A5:I5"/>
    <mergeCell ref="F7:F8"/>
    <mergeCell ref="A6:G6"/>
    <mergeCell ref="A7:A8"/>
    <mergeCell ref="A2:I2"/>
    <mergeCell ref="C7:C8"/>
    <mergeCell ref="G4:I4"/>
    <mergeCell ref="G3:H3"/>
    <mergeCell ref="I3:J3"/>
    <mergeCell ref="J7:J8"/>
    <mergeCell ref="F48:G48"/>
    <mergeCell ref="H47:I47"/>
    <mergeCell ref="H48:I48"/>
    <mergeCell ref="D7:D8"/>
    <mergeCell ref="E7:E8"/>
    <mergeCell ref="G7:G8"/>
    <mergeCell ref="F47:G47"/>
    <mergeCell ref="H46:I46"/>
    <mergeCell ref="H7:H8"/>
    <mergeCell ref="F46:G46"/>
  </mergeCells>
  <conditionalFormatting sqref="G9:I44">
    <cfRule type="expression" dxfId="160" priority="46" stopIfTrue="1">
      <formula>IF(#REF!&lt;0,#REF!,0)</formula>
    </cfRule>
    <cfRule type="cellIs" dxfId="159" priority="47" stopIfTrue="1" operator="equal">
      <formula>IF(SIGN(#REF!)=1,#REF!,0)</formula>
    </cfRule>
    <cfRule type="expression" dxfId="158" priority="48" stopIfTrue="1">
      <formula>IF(#REF!&gt;0,#REF!,0)</formula>
    </cfRule>
  </conditionalFormatting>
  <dataValidations count="1">
    <dataValidation allowBlank="1" showInputMessage="1" sqref="J9:K44" xr:uid="{3F2BDBF4-D74F-494B-9859-C9C196B4B610}"/>
  </dataValidations>
  <pageMargins left="0.19685039370078741" right="0.19685039370078741" top="0.19685039370078741" bottom="0.19685039370078741" header="0" footer="0"/>
  <pageSetup paperSize="9" scale="57" fitToHeight="0" orientation="portrait" horizontalDpi="4294967294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LUB" error="Ten klub nie uczestniczy w rozgrywkach DMP w 2025 roku!" xr:uid="{CC9ECDAF-91D1-4537-B5B3-DE6A2F260E02}">
          <x14:formula1>
            <xm:f>pomocnicza!$B$4:$B$22</xm:f>
          </x14:formula1>
          <xm:sqref>D9:D44</xm:sqref>
        </x14:dataValidation>
        <x14:dataValidation type="list" errorStyle="warning" showInputMessage="1" showErrorMessage="1" errorTitle="Licencja!!!" error="Brak aktywnej licencji!_x000a_&gt;&gt;do wyjaśnienia w PZPC&lt;&lt;" xr:uid="{00000000-0002-0000-0000-000002000000}">
          <x14:formula1>
            <xm:f>licencjenew!$A$2:$A$1785</xm:f>
          </x14:formula1>
          <xm:sqref>C9:C44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1">
    <tabColor indexed="10"/>
    <pageSetUpPr fitToPage="1"/>
  </sheetPr>
  <dimension ref="A1:AV81"/>
  <sheetViews>
    <sheetView showGridLines="0" view="pageBreakPreview" zoomScale="80" zoomScaleNormal="115" zoomScaleSheetLayoutView="80" workbookViewId="0">
      <selection activeCell="Y13" sqref="Y13"/>
    </sheetView>
  </sheetViews>
  <sheetFormatPr defaultColWidth="9.140625" defaultRowHeight="12.75"/>
  <cols>
    <col min="1" max="1" width="26.28515625" style="118" customWidth="1"/>
    <col min="2" max="2" width="6.7109375" style="141" bestFit="1" customWidth="1"/>
    <col min="3" max="3" width="6.7109375" style="141" customWidth="1"/>
    <col min="4" max="4" width="5.85546875" style="141" bestFit="1" customWidth="1"/>
    <col min="5" max="5" width="5.5703125" style="141" bestFit="1" customWidth="1"/>
    <col min="6" max="6" width="27.85546875" style="118" bestFit="1" customWidth="1"/>
    <col min="7" max="7" width="6.7109375" style="118" customWidth="1"/>
    <col min="8" max="8" width="44" style="118" hidden="1" customWidth="1"/>
    <col min="9" max="9" width="7.5703125" style="239" customWidth="1"/>
    <col min="10" max="10" width="4.7109375" style="118" customWidth="1"/>
    <col min="11" max="11" width="1" style="118" customWidth="1"/>
    <col min="12" max="12" width="4.7109375" style="118" customWidth="1"/>
    <col min="13" max="13" width="1" style="118" customWidth="1"/>
    <col min="14" max="14" width="4.7109375" style="118" customWidth="1"/>
    <col min="15" max="15" width="1" style="118" customWidth="1"/>
    <col min="16" max="16" width="4.7109375" style="118" customWidth="1"/>
    <col min="17" max="17" width="1.140625" style="118" customWidth="1"/>
    <col min="18" max="18" width="4.7109375" style="118" customWidth="1"/>
    <col min="19" max="19" width="1" style="118" customWidth="1"/>
    <col min="20" max="20" width="4.7109375" style="118" customWidth="1"/>
    <col min="21" max="21" width="1" style="118" customWidth="1"/>
    <col min="22" max="22" width="6.7109375" style="118" customWidth="1"/>
    <col min="23" max="23" width="11.140625" style="118" bestFit="1" customWidth="1"/>
    <col min="24" max="24" width="8.85546875" style="118" bestFit="1" customWidth="1"/>
    <col min="25" max="25" width="10.5703125" style="118" bestFit="1" customWidth="1"/>
    <col min="26" max="26" width="13.140625" style="240" bestFit="1" customWidth="1"/>
    <col min="27" max="27" width="6.140625" style="118" customWidth="1"/>
    <col min="28" max="28" width="9" style="118" hidden="1" customWidth="1"/>
    <col min="29" max="29" width="9.140625" style="118" hidden="1" customWidth="1"/>
    <col min="30" max="31" width="4.5703125" style="141" hidden="1" customWidth="1"/>
    <col min="32" max="32" width="4.5703125" style="134" hidden="1" customWidth="1"/>
    <col min="33" max="33" width="4.5703125" style="167" hidden="1" customWidth="1"/>
    <col min="34" max="36" width="4.5703125" style="141" hidden="1" customWidth="1"/>
    <col min="37" max="38" width="4.5703125" style="167" hidden="1" customWidth="1"/>
    <col min="39" max="39" width="9.28515625" style="122" hidden="1" customWidth="1"/>
    <col min="40" max="40" width="10.140625" style="122" hidden="1" customWidth="1"/>
    <col min="41" max="41" width="10.85546875" style="122" hidden="1" customWidth="1"/>
    <col min="42" max="42" width="9.140625" style="118" customWidth="1"/>
    <col min="43" max="43" width="6.28515625" style="118" customWidth="1"/>
    <col min="44" max="16384" width="9.140625" style="118"/>
  </cols>
  <sheetData>
    <row r="1" spans="1:48" ht="73.150000000000006" customHeight="1">
      <c r="B1" s="346" t="str">
        <f>'protokół WAGI'!A1</f>
        <v>Drużynowe Mistrzostwa Polski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119"/>
      <c r="Y1" s="120"/>
      <c r="Z1" s="121" t="s">
        <v>77</v>
      </c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V1" s="123"/>
    </row>
    <row r="2" spans="1:48" ht="22.5" customHeight="1">
      <c r="B2" s="347" t="s">
        <v>39</v>
      </c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124"/>
      <c r="Y2" s="125"/>
      <c r="Z2" s="125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V2" s="123"/>
    </row>
    <row r="3" spans="1:48" s="127" customFormat="1" ht="9" customHeight="1">
      <c r="B3" s="128"/>
      <c r="C3" s="128"/>
      <c r="D3" s="128"/>
      <c r="E3" s="128"/>
      <c r="O3" s="129"/>
      <c r="P3" s="129"/>
      <c r="Z3" s="130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131"/>
      <c r="AO3" s="131"/>
    </row>
    <row r="4" spans="1:48" s="132" customFormat="1" ht="17.25" customHeight="1">
      <c r="B4" s="133"/>
      <c r="C4" s="133"/>
      <c r="D4" s="133"/>
      <c r="E4" s="133"/>
      <c r="F4" s="380" t="str">
        <f>'protokół WAGI'!$D$3</f>
        <v>I i II</v>
      </c>
      <c r="G4" s="381"/>
      <c r="H4" s="382" t="str">
        <f>'protokół WAGI'!E3</f>
        <v>II</v>
      </c>
      <c r="I4" s="382"/>
      <c r="J4" s="382"/>
      <c r="K4" s="381"/>
      <c r="L4" s="381"/>
      <c r="M4" s="381"/>
      <c r="N4" s="381"/>
      <c r="O4" s="381"/>
      <c r="P4" s="381"/>
      <c r="Q4" s="383"/>
      <c r="R4" s="384" t="str">
        <f>'protokół WAGI'!$G$3</f>
        <v>Raszyn</v>
      </c>
      <c r="S4" s="384"/>
      <c r="T4" s="384"/>
      <c r="U4" s="384"/>
      <c r="V4" s="384"/>
      <c r="W4" s="384"/>
      <c r="X4" s="385"/>
      <c r="Y4" s="386" t="str">
        <f>'protokół WAGI'!$I$3</f>
        <v>15.03.2025 r.</v>
      </c>
      <c r="Z4" s="386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</row>
    <row r="5" spans="1:48" s="134" customFormat="1" ht="18" customHeight="1">
      <c r="B5" s="135"/>
      <c r="C5" s="135"/>
      <c r="D5" s="121" t="s">
        <v>77</v>
      </c>
      <c r="E5" s="135"/>
      <c r="F5" s="136" t="s">
        <v>30</v>
      </c>
      <c r="G5" s="340" t="s">
        <v>28</v>
      </c>
      <c r="H5" s="340"/>
      <c r="I5" s="340"/>
      <c r="J5" s="340"/>
      <c r="K5" s="340"/>
      <c r="L5" s="340"/>
      <c r="M5" s="340"/>
      <c r="N5" s="136"/>
      <c r="O5" s="137"/>
      <c r="P5" s="137"/>
      <c r="Q5" s="340" t="s">
        <v>29</v>
      </c>
      <c r="R5" s="340"/>
      <c r="S5" s="340"/>
      <c r="T5" s="340"/>
      <c r="U5" s="340"/>
      <c r="V5" s="340"/>
      <c r="W5" s="340"/>
      <c r="X5" s="340"/>
      <c r="Y5" s="340"/>
      <c r="Z5" s="138"/>
      <c r="AC5" s="139"/>
      <c r="AD5" s="140"/>
      <c r="AE5" s="140"/>
      <c r="AF5" s="140"/>
      <c r="AG5" s="140"/>
      <c r="AH5" s="140"/>
      <c r="AI5" s="140"/>
      <c r="AJ5" s="140"/>
      <c r="AK5" s="140"/>
      <c r="AL5" s="141"/>
      <c r="AM5" s="142"/>
      <c r="AN5" s="142"/>
      <c r="AO5" s="142"/>
    </row>
    <row r="6" spans="1:48" s="134" customFormat="1" ht="46.9" customHeight="1">
      <c r="A6" s="121" t="s">
        <v>77</v>
      </c>
      <c r="B6" s="135"/>
      <c r="C6" s="135"/>
      <c r="D6" s="135"/>
      <c r="E6" s="135"/>
      <c r="F6" s="121" t="s">
        <v>77</v>
      </c>
      <c r="G6" s="121" t="s">
        <v>77</v>
      </c>
      <c r="H6" s="118"/>
      <c r="I6" s="118"/>
      <c r="J6" s="143"/>
      <c r="K6" s="144"/>
      <c r="L6" s="144"/>
      <c r="M6" s="145"/>
      <c r="N6" s="146"/>
      <c r="O6" s="147"/>
      <c r="P6" s="148"/>
      <c r="Q6" s="148"/>
      <c r="R6" s="148"/>
      <c r="S6" s="149"/>
      <c r="T6" s="150"/>
      <c r="U6" s="150"/>
      <c r="V6" s="121" t="s">
        <v>77</v>
      </c>
      <c r="W6" s="121" t="s">
        <v>77</v>
      </c>
      <c r="X6" s="121" t="s">
        <v>77</v>
      </c>
      <c r="Y6" s="150"/>
      <c r="Z6" s="121"/>
      <c r="AC6" s="139"/>
      <c r="AD6" s="140"/>
      <c r="AE6" s="140"/>
      <c r="AF6" s="140"/>
      <c r="AG6" s="140"/>
      <c r="AH6" s="140"/>
      <c r="AI6" s="140"/>
      <c r="AJ6" s="140"/>
      <c r="AK6" s="140"/>
      <c r="AL6" s="141"/>
      <c r="AM6" s="142"/>
      <c r="AN6" s="142"/>
      <c r="AO6" s="142"/>
    </row>
    <row r="7" spans="1:48" s="151" customFormat="1" ht="15" customHeight="1">
      <c r="B7" s="317" t="s">
        <v>93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152"/>
      <c r="S7" s="153"/>
      <c r="T7" s="152"/>
      <c r="U7" s="153"/>
      <c r="V7" s="152"/>
      <c r="W7" s="152"/>
      <c r="X7" s="152"/>
      <c r="Y7" s="152"/>
      <c r="Z7" s="154"/>
      <c r="AC7" s="155"/>
      <c r="AD7" s="156"/>
      <c r="AE7" s="156"/>
      <c r="AF7" s="156"/>
      <c r="AG7" s="157"/>
      <c r="AH7" s="156"/>
      <c r="AI7" s="156"/>
      <c r="AJ7" s="156"/>
      <c r="AK7" s="157"/>
      <c r="AL7" s="158"/>
      <c r="AM7" s="159"/>
      <c r="AN7" s="159"/>
      <c r="AO7" s="159"/>
    </row>
    <row r="8" spans="1:48" s="151" customFormat="1" ht="6" customHeight="1" thickBot="1"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52"/>
      <c r="S8" s="153"/>
      <c r="T8" s="152"/>
      <c r="U8" s="153"/>
      <c r="V8" s="152"/>
      <c r="W8" s="152"/>
      <c r="X8" s="152"/>
      <c r="Y8" s="152"/>
      <c r="Z8" s="154"/>
      <c r="AC8" s="155"/>
      <c r="AD8" s="156"/>
      <c r="AE8" s="156"/>
      <c r="AF8" s="156"/>
      <c r="AG8" s="157"/>
      <c r="AH8" s="156"/>
      <c r="AI8" s="156"/>
      <c r="AJ8" s="156"/>
      <c r="AK8" s="157"/>
      <c r="AL8" s="158"/>
      <c r="AM8" s="159"/>
      <c r="AN8" s="159"/>
      <c r="AO8" s="159"/>
    </row>
    <row r="9" spans="1:48" ht="11.25" customHeight="1">
      <c r="B9" s="318" t="s">
        <v>22</v>
      </c>
      <c r="C9" s="320" t="s">
        <v>78</v>
      </c>
      <c r="D9" s="320" t="s">
        <v>52</v>
      </c>
      <c r="E9" s="322" t="s">
        <v>40</v>
      </c>
      <c r="F9" s="324" t="s">
        <v>0</v>
      </c>
      <c r="G9" s="326" t="s">
        <v>1</v>
      </c>
      <c r="H9" s="161" t="s">
        <v>50</v>
      </c>
      <c r="I9" s="328" t="s">
        <v>3</v>
      </c>
      <c r="J9" s="330" t="s">
        <v>4</v>
      </c>
      <c r="K9" s="331"/>
      <c r="L9" s="331"/>
      <c r="M9" s="331"/>
      <c r="N9" s="331"/>
      <c r="O9" s="332"/>
      <c r="P9" s="333" t="s">
        <v>5</v>
      </c>
      <c r="Q9" s="331"/>
      <c r="R9" s="331"/>
      <c r="S9" s="331"/>
      <c r="T9" s="331"/>
      <c r="U9" s="334"/>
      <c r="V9" s="328" t="s">
        <v>6</v>
      </c>
      <c r="W9" s="162" t="s">
        <v>63</v>
      </c>
      <c r="X9" s="163" t="s">
        <v>75</v>
      </c>
      <c r="Y9" s="336" t="s">
        <v>37</v>
      </c>
      <c r="Z9" s="307" t="s">
        <v>38</v>
      </c>
      <c r="AC9" s="164"/>
      <c r="AD9" s="165"/>
      <c r="AE9" s="165"/>
      <c r="AF9" s="165"/>
      <c r="AG9" s="166"/>
      <c r="AH9" s="165"/>
      <c r="AI9" s="165"/>
      <c r="AJ9" s="165"/>
      <c r="AK9" s="166"/>
    </row>
    <row r="10" spans="1:48" ht="11.25" customHeight="1" thickBot="1">
      <c r="B10" s="319"/>
      <c r="C10" s="321"/>
      <c r="D10" s="321"/>
      <c r="E10" s="323"/>
      <c r="F10" s="325"/>
      <c r="G10" s="327"/>
      <c r="H10" s="168" t="s">
        <v>49</v>
      </c>
      <c r="I10" s="329"/>
      <c r="J10" s="309">
        <v>1</v>
      </c>
      <c r="K10" s="310"/>
      <c r="L10" s="311">
        <v>2</v>
      </c>
      <c r="M10" s="312"/>
      <c r="N10" s="312">
        <v>3</v>
      </c>
      <c r="O10" s="313"/>
      <c r="P10" s="314">
        <v>1</v>
      </c>
      <c r="Q10" s="315"/>
      <c r="R10" s="312">
        <v>2</v>
      </c>
      <c r="S10" s="312"/>
      <c r="T10" s="312">
        <v>3</v>
      </c>
      <c r="U10" s="316"/>
      <c r="V10" s="335"/>
      <c r="W10" s="169" t="s">
        <v>64</v>
      </c>
      <c r="X10" s="170" t="s">
        <v>76</v>
      </c>
      <c r="Y10" s="337"/>
      <c r="Z10" s="308"/>
      <c r="AC10" s="164"/>
      <c r="AD10" s="165"/>
      <c r="AE10" s="165"/>
      <c r="AF10" s="165"/>
      <c r="AG10" s="166" t="s">
        <v>53</v>
      </c>
      <c r="AH10" s="165"/>
      <c r="AI10" s="165"/>
      <c r="AJ10" s="165"/>
      <c r="AK10" s="166" t="s">
        <v>54</v>
      </c>
      <c r="AL10" s="167" t="s">
        <v>55</v>
      </c>
      <c r="AM10" s="122" t="s">
        <v>34</v>
      </c>
      <c r="AN10" s="122" t="s">
        <v>35</v>
      </c>
      <c r="AO10" s="122" t="s">
        <v>36</v>
      </c>
    </row>
    <row r="11" spans="1:48" s="123" customFormat="1" ht="15.75" customHeight="1">
      <c r="B11" s="171" t="s">
        <v>69</v>
      </c>
      <c r="C11" s="250" t="str">
        <f>_xlfn.IFNA(VLOOKUP($F11,'protokół WAGI'!$C$9:$K$40,9,0),"")</f>
        <v/>
      </c>
      <c r="D11" s="251" t="str">
        <f>_xlfn.IFNA(VLOOKUP($F11,'protokół WAGI'!$C$9:$I$40,7,0),"")</f>
        <v/>
      </c>
      <c r="E11" s="252" t="str">
        <f>_xlfn.IFNA(VLOOKUP($F11,'protokół WAGI'!$C$9:$J$40,8,0),"")</f>
        <v/>
      </c>
      <c r="F11" s="172"/>
      <c r="G11" s="241" t="str">
        <f>_xlfn.IFNA(VLOOKUP($F11,'protokół WAGI'!$C$9:$I$40,3,0),"")</f>
        <v/>
      </c>
      <c r="H11" s="242" t="str">
        <f t="shared" ref="H11:H16" si="0">$B$7</f>
        <v>KS Raszyn /II Liga/</v>
      </c>
      <c r="I11" s="243" t="str">
        <f>_xlfn.IFNA(VLOOKUP($F11,'protokół WAGI'!$C$9:$I$40,4,0),"")</f>
        <v/>
      </c>
      <c r="J11" s="173" t="str">
        <f>_xlfn.IFNA(VLOOKUP($F11,'protokół WAGI'!$C$9:$I$40,5,0),"")</f>
        <v/>
      </c>
      <c r="K11" s="179"/>
      <c r="L11" s="180"/>
      <c r="M11" s="211"/>
      <c r="N11" s="212"/>
      <c r="O11" s="213"/>
      <c r="P11" s="174" t="str">
        <f>_xlfn.IFNA(VLOOKUP($F11,'protokół WAGI'!$C$9:$I$40,6,0),"")</f>
        <v/>
      </c>
      <c r="Q11" s="183"/>
      <c r="R11" s="214"/>
      <c r="S11" s="215"/>
      <c r="T11" s="214"/>
      <c r="U11" s="216"/>
      <c r="V11" s="258" t="str">
        <f t="shared" ref="V11:V16" si="1">IF(I11="","",(AG11+AK11))</f>
        <v/>
      </c>
      <c r="W11" s="259">
        <f>IFERROR(AC11,"")</f>
        <v>1</v>
      </c>
      <c r="X11" s="260" t="str">
        <f ca="1">IFERROR(IF((YEAR(TODAY())-G11)&lt;16,30,IF((YEAR(TODAY())-G11)&lt;18,20,IF((YEAR(TODAY())-G11)&lt;21,10,0))),"")</f>
        <v/>
      </c>
      <c r="Y11" s="261" t="str">
        <f ca="1">IFERROR(IF(I11="","",IF(J11="","",ROUND(AC11*AO11,2)*AB11))+X11,"")</f>
        <v/>
      </c>
      <c r="Z11" s="262" t="str">
        <f ca="1">IFERROR(IF(I11=""," ",ROUND(AC11*V11,2)*AB11)+IF(V11&gt;0,X11,0),"")</f>
        <v/>
      </c>
      <c r="AA11" s="263">
        <f ca="1">IFERROR(IF(COUNTBLANK(F11:F16)=0,ROUND(SUM(Z11:Z16)-LARGE(Z11:Z16,6),2),SUM(Z11:Z16)),0)</f>
        <v>0</v>
      </c>
      <c r="AB11" s="264">
        <f t="shared" ref="AB11:AB16" si="2">IF(E11="K",1.4,1)</f>
        <v>1</v>
      </c>
      <c r="AC11" s="265">
        <f t="shared" ref="AC11:AC13" si="3">IF(I11&lt;193.609,10^(0.722762521*((LOG10(I11/193.609))^2)),1)</f>
        <v>1</v>
      </c>
      <c r="AD11" s="266">
        <f t="shared" ref="AD11:AD16" si="4">IF(K11="z",J11,IF(K11="x",J11*(-1),0))</f>
        <v>0</v>
      </c>
      <c r="AE11" s="266">
        <f t="shared" ref="AE11:AE16" si="5">IF(M11="z",L11,IF(M11="x",L11*(-1),0))</f>
        <v>0</v>
      </c>
      <c r="AF11" s="266">
        <f t="shared" ref="AF11:AF16" si="6">IF(O11="z",N11,IF(O11="x",N11*(-1),0))</f>
        <v>0</v>
      </c>
      <c r="AG11" s="267">
        <f t="shared" ref="AG11:AG16" si="7">IF(AND(AD11&lt;0,AE11&lt;0,AF11&lt;0),0,MAX(AD11:AF11))</f>
        <v>0</v>
      </c>
      <c r="AH11" s="266">
        <f t="shared" ref="AH11:AH16" si="8">IF(Q11="z",P11,IF(Q11="x",P11*(-1),0))</f>
        <v>0</v>
      </c>
      <c r="AI11" s="266">
        <f t="shared" ref="AI11:AI16" si="9">IF(S11="z",R11,IF(S11="x",R11*(-1),0))</f>
        <v>0</v>
      </c>
      <c r="AJ11" s="266">
        <f t="shared" ref="AJ11:AJ16" si="10">IF(U11="z",T11,IF(U11="x",T11*(-1),0))</f>
        <v>0</v>
      </c>
      <c r="AK11" s="268">
        <f t="shared" ref="AK11:AK16" si="11">IF(AND(AH11&lt;0,AI11&lt;0,AJ11&lt;0),0,MAX(AH11:AJ11))</f>
        <v>0</v>
      </c>
      <c r="AL11" s="269">
        <f>AG11+AK11</f>
        <v>0</v>
      </c>
      <c r="AM11" s="270" t="e">
        <f t="shared" ref="AM11:AM16" si="12">IF(ISTEXT(O11),AG11,LARGE(J11:N11,1))</f>
        <v>#NUM!</v>
      </c>
      <c r="AN11" s="270" t="e">
        <f t="shared" ref="AN11:AN16" si="13">IF(ISTEXT(U11),AK11,LARGE(P11:T11,1))</f>
        <v>#NUM!</v>
      </c>
      <c r="AO11" s="270" t="e">
        <f t="shared" ref="AO11:AO16" si="14">AM11+AN11</f>
        <v>#NUM!</v>
      </c>
      <c r="AP11" s="271"/>
    </row>
    <row r="12" spans="1:48" s="123" customFormat="1" ht="15.75" customHeight="1">
      <c r="B12" s="177" t="s">
        <v>70</v>
      </c>
      <c r="C12" s="253" t="str">
        <f>_xlfn.IFNA(VLOOKUP($F12,'protokół WAGI'!$C$9:$K$40,9,0),"")</f>
        <v/>
      </c>
      <c r="D12" s="254" t="str">
        <f>_xlfn.IFNA(VLOOKUP($F12,'protokół WAGI'!$C$9:$I$40,7,0),"")</f>
        <v/>
      </c>
      <c r="E12" s="252" t="str">
        <f>_xlfn.IFNA(VLOOKUP($F12,'protokół WAGI'!$C$9:$J$40,8,0),"")</f>
        <v/>
      </c>
      <c r="F12" s="178"/>
      <c r="G12" s="244" t="str">
        <f>_xlfn.IFNA(VLOOKUP($F12,'protokół WAGI'!$C$9:$I$40,3,0),"")</f>
        <v/>
      </c>
      <c r="H12" s="245" t="str">
        <f t="shared" si="0"/>
        <v>KS Raszyn /II Liga/</v>
      </c>
      <c r="I12" s="246" t="str">
        <f>_xlfn.IFNA(VLOOKUP($F12,'protokół WAGI'!$C$9:$I$40,4,0),"")</f>
        <v/>
      </c>
      <c r="J12" s="187" t="str">
        <f>_xlfn.IFNA(VLOOKUP($F12,'protokół WAGI'!$C$9:$I$40,5,0),"")</f>
        <v/>
      </c>
      <c r="K12" s="181"/>
      <c r="L12" s="217"/>
      <c r="M12" s="181"/>
      <c r="N12" s="218"/>
      <c r="O12" s="219"/>
      <c r="P12" s="182" t="str">
        <f>_xlfn.IFNA(VLOOKUP($F12,'protokół WAGI'!$C$9:$I$40,6,0),"")</f>
        <v/>
      </c>
      <c r="Q12" s="185"/>
      <c r="R12" s="184"/>
      <c r="S12" s="185"/>
      <c r="T12" s="184"/>
      <c r="U12" s="186"/>
      <c r="V12" s="272" t="str">
        <f t="shared" si="1"/>
        <v/>
      </c>
      <c r="W12" s="273">
        <f t="shared" ref="W12:W16" si="15">IFERROR(AC12,"")</f>
        <v>1</v>
      </c>
      <c r="X12" s="260" t="str">
        <f t="shared" ref="X12:X16" ca="1" si="16">IFERROR(IF((YEAR(TODAY())-G12)&lt;16,30,IF((YEAR(TODAY())-G12)&lt;18,20,IF((YEAR(TODAY())-G12)&lt;21,10,0))),"")</f>
        <v/>
      </c>
      <c r="Y12" s="261" t="str">
        <f t="shared" ref="Y12:Y16" ca="1" si="17">IFERROR(IF(I12="","",IF(J12="","",ROUND(AC12*AO12,2)*AB12))+X12,"")</f>
        <v/>
      </c>
      <c r="Z12" s="262" t="str">
        <f t="shared" ref="Z12:Z16" ca="1" si="18">IFERROR(IF(I12=""," ",ROUND(AC12*V12,2)*AB12)+IF(V12&gt;0,X12,0),"")</f>
        <v/>
      </c>
      <c r="AA12" s="263">
        <f ca="1">IFERROR(IF(COUNTBLANK(F11:F16)=0,ROUND(SUM(Z11:Z16)-LARGE(Z11:Z16,6),2),SUM(Z11:Z16)),0)</f>
        <v>0</v>
      </c>
      <c r="AB12" s="264">
        <f t="shared" si="2"/>
        <v>1</v>
      </c>
      <c r="AC12" s="265">
        <f t="shared" si="3"/>
        <v>1</v>
      </c>
      <c r="AD12" s="266">
        <f t="shared" si="4"/>
        <v>0</v>
      </c>
      <c r="AE12" s="266">
        <f t="shared" si="5"/>
        <v>0</v>
      </c>
      <c r="AF12" s="266">
        <f t="shared" si="6"/>
        <v>0</v>
      </c>
      <c r="AG12" s="267">
        <f t="shared" si="7"/>
        <v>0</v>
      </c>
      <c r="AH12" s="266">
        <f t="shared" si="8"/>
        <v>0</v>
      </c>
      <c r="AI12" s="266">
        <f t="shared" si="9"/>
        <v>0</v>
      </c>
      <c r="AJ12" s="266">
        <f t="shared" si="10"/>
        <v>0</v>
      </c>
      <c r="AK12" s="268">
        <f t="shared" si="11"/>
        <v>0</v>
      </c>
      <c r="AL12" s="269">
        <f t="shared" ref="AL12:AL16" si="19">AG12+AK12</f>
        <v>0</v>
      </c>
      <c r="AM12" s="270" t="e">
        <f t="shared" si="12"/>
        <v>#NUM!</v>
      </c>
      <c r="AN12" s="270" t="e">
        <f t="shared" si="13"/>
        <v>#NUM!</v>
      </c>
      <c r="AO12" s="270" t="e">
        <f t="shared" si="14"/>
        <v>#NUM!</v>
      </c>
      <c r="AP12" s="271"/>
    </row>
    <row r="13" spans="1:48" s="123" customFormat="1" ht="15.75" customHeight="1">
      <c r="B13" s="177" t="s">
        <v>71</v>
      </c>
      <c r="C13" s="253" t="str">
        <f>_xlfn.IFNA(VLOOKUP($F13,'protokół WAGI'!$C$9:$K$40,9,0),"")</f>
        <v/>
      </c>
      <c r="D13" s="254" t="str">
        <f>_xlfn.IFNA(VLOOKUP($F13,'protokół WAGI'!$C$9:$I$40,7,0),"")</f>
        <v/>
      </c>
      <c r="E13" s="252" t="str">
        <f>_xlfn.IFNA(VLOOKUP($F13,'protokół WAGI'!$C$9:$J$40,8,0),"")</f>
        <v/>
      </c>
      <c r="F13" s="178"/>
      <c r="G13" s="244" t="str">
        <f>_xlfn.IFNA(VLOOKUP($F13,'protokół WAGI'!$C$9:$I$40,3,0),"")</f>
        <v/>
      </c>
      <c r="H13" s="245" t="str">
        <f t="shared" si="0"/>
        <v>KS Raszyn /II Liga/</v>
      </c>
      <c r="I13" s="246" t="str">
        <f>_xlfn.IFNA(VLOOKUP($F13,'protokół WAGI'!$C$9:$I$40,4,0),"")</f>
        <v/>
      </c>
      <c r="J13" s="187" t="str">
        <f>_xlfn.IFNA(VLOOKUP($F13,'protokół WAGI'!$C$9:$I$40,5,0),"")</f>
        <v/>
      </c>
      <c r="K13" s="181"/>
      <c r="L13" s="217"/>
      <c r="M13" s="181"/>
      <c r="N13" s="184"/>
      <c r="O13" s="186"/>
      <c r="P13" s="182" t="str">
        <f>_xlfn.IFNA(VLOOKUP($F13,'protokół WAGI'!$C$9:$I$40,6,0),"")</f>
        <v/>
      </c>
      <c r="Q13" s="185"/>
      <c r="R13" s="184"/>
      <c r="S13" s="185"/>
      <c r="T13" s="184"/>
      <c r="U13" s="186"/>
      <c r="V13" s="272" t="str">
        <f t="shared" si="1"/>
        <v/>
      </c>
      <c r="W13" s="273">
        <f t="shared" si="15"/>
        <v>1</v>
      </c>
      <c r="X13" s="260" t="str">
        <f t="shared" ca="1" si="16"/>
        <v/>
      </c>
      <c r="Y13" s="261" t="str">
        <f t="shared" ca="1" si="17"/>
        <v/>
      </c>
      <c r="Z13" s="262" t="str">
        <f t="shared" ca="1" si="18"/>
        <v/>
      </c>
      <c r="AA13" s="263">
        <f ca="1">IFERROR(IF(COUNTBLANK(F11:F16)=0,ROUND(SUM(Z11:Z16)-LARGE(Z11:Z16,6),2),SUM(Z11:Z16)),0)</f>
        <v>0</v>
      </c>
      <c r="AB13" s="264">
        <f t="shared" si="2"/>
        <v>1</v>
      </c>
      <c r="AC13" s="265">
        <f t="shared" si="3"/>
        <v>1</v>
      </c>
      <c r="AD13" s="266">
        <f t="shared" si="4"/>
        <v>0</v>
      </c>
      <c r="AE13" s="266">
        <f t="shared" si="5"/>
        <v>0</v>
      </c>
      <c r="AF13" s="266">
        <f t="shared" si="6"/>
        <v>0</v>
      </c>
      <c r="AG13" s="267">
        <f t="shared" si="7"/>
        <v>0</v>
      </c>
      <c r="AH13" s="266">
        <f t="shared" si="8"/>
        <v>0</v>
      </c>
      <c r="AI13" s="266">
        <f t="shared" si="9"/>
        <v>0</v>
      </c>
      <c r="AJ13" s="266">
        <f t="shared" si="10"/>
        <v>0</v>
      </c>
      <c r="AK13" s="268">
        <f t="shared" si="11"/>
        <v>0</v>
      </c>
      <c r="AL13" s="269">
        <f t="shared" si="19"/>
        <v>0</v>
      </c>
      <c r="AM13" s="270" t="e">
        <f t="shared" si="12"/>
        <v>#NUM!</v>
      </c>
      <c r="AN13" s="270" t="e">
        <f t="shared" si="13"/>
        <v>#NUM!</v>
      </c>
      <c r="AO13" s="270" t="e">
        <f t="shared" si="14"/>
        <v>#NUM!</v>
      </c>
      <c r="AP13" s="271"/>
    </row>
    <row r="14" spans="1:48" s="123" customFormat="1" ht="15.75" customHeight="1">
      <c r="B14" s="177" t="s">
        <v>72</v>
      </c>
      <c r="C14" s="253" t="str">
        <f>_xlfn.IFNA(VLOOKUP($F14,'protokół WAGI'!$C$9:$K$40,9,0),"")</f>
        <v/>
      </c>
      <c r="D14" s="254" t="str">
        <f>_xlfn.IFNA(VLOOKUP($F14,'protokół WAGI'!$C$9:$I$40,7,0),"")</f>
        <v/>
      </c>
      <c r="E14" s="252" t="str">
        <f>_xlfn.IFNA(VLOOKUP($F14,'protokół WAGI'!$C$9:$J$40,8,0),"")</f>
        <v/>
      </c>
      <c r="F14" s="178"/>
      <c r="G14" s="244" t="str">
        <f>_xlfn.IFNA(VLOOKUP($F14,'protokół WAGI'!$C$9:$I$40,3,0),"")</f>
        <v/>
      </c>
      <c r="H14" s="245" t="str">
        <f t="shared" si="0"/>
        <v>KS Raszyn /II Liga/</v>
      </c>
      <c r="I14" s="246" t="str">
        <f>_xlfn.IFNA(VLOOKUP($F14,'protokół WAGI'!$C$9:$I$40,4,0),"")</f>
        <v/>
      </c>
      <c r="J14" s="187" t="str">
        <f>_xlfn.IFNA(VLOOKUP($F14,'protokół WAGI'!$C$9:$I$40,5,0),"")</f>
        <v/>
      </c>
      <c r="K14" s="220"/>
      <c r="L14" s="221"/>
      <c r="M14" s="220"/>
      <c r="N14" s="222"/>
      <c r="O14" s="190"/>
      <c r="P14" s="182" t="str">
        <f>_xlfn.IFNA(VLOOKUP($F14,'protokół WAGI'!$C$9:$I$40,6,0),"")</f>
        <v/>
      </c>
      <c r="Q14" s="189"/>
      <c r="R14" s="184"/>
      <c r="S14" s="185"/>
      <c r="T14" s="184"/>
      <c r="U14" s="186"/>
      <c r="V14" s="272" t="str">
        <f t="shared" si="1"/>
        <v/>
      </c>
      <c r="W14" s="273">
        <f t="shared" si="15"/>
        <v>1</v>
      </c>
      <c r="X14" s="260" t="str">
        <f t="shared" ca="1" si="16"/>
        <v/>
      </c>
      <c r="Y14" s="261" t="str">
        <f t="shared" ca="1" si="17"/>
        <v/>
      </c>
      <c r="Z14" s="262" t="str">
        <f t="shared" ca="1" si="18"/>
        <v/>
      </c>
      <c r="AA14" s="263">
        <f ca="1">IFERROR(IF(COUNTBLANK(F11:F16)=0,ROUND(SUM(Z11:Z16)-LARGE(Z11:Z16,6),2),SUM(Z11:Z16)),0)</f>
        <v>0</v>
      </c>
      <c r="AB14" s="274">
        <f t="shared" si="2"/>
        <v>1</v>
      </c>
      <c r="AC14" s="265">
        <f>IF(I14&lt;193.609,10^(0.722762521*((LOG10(I14/193.609))^2)),1)</f>
        <v>1</v>
      </c>
      <c r="AD14" s="266">
        <f t="shared" si="4"/>
        <v>0</v>
      </c>
      <c r="AE14" s="266">
        <f t="shared" si="5"/>
        <v>0</v>
      </c>
      <c r="AF14" s="266">
        <f t="shared" si="6"/>
        <v>0</v>
      </c>
      <c r="AG14" s="267">
        <f t="shared" si="7"/>
        <v>0</v>
      </c>
      <c r="AH14" s="266">
        <f t="shared" si="8"/>
        <v>0</v>
      </c>
      <c r="AI14" s="266">
        <f t="shared" si="9"/>
        <v>0</v>
      </c>
      <c r="AJ14" s="266">
        <f t="shared" si="10"/>
        <v>0</v>
      </c>
      <c r="AK14" s="268">
        <f t="shared" si="11"/>
        <v>0</v>
      </c>
      <c r="AL14" s="269">
        <f t="shared" si="19"/>
        <v>0</v>
      </c>
      <c r="AM14" s="270" t="e">
        <f t="shared" si="12"/>
        <v>#NUM!</v>
      </c>
      <c r="AN14" s="270" t="e">
        <f t="shared" si="13"/>
        <v>#NUM!</v>
      </c>
      <c r="AO14" s="270" t="e">
        <f t="shared" si="14"/>
        <v>#NUM!</v>
      </c>
      <c r="AP14" s="271"/>
      <c r="AQ14" s="191"/>
    </row>
    <row r="15" spans="1:48" s="123" customFormat="1" ht="15.75" customHeight="1">
      <c r="B15" s="177" t="s">
        <v>73</v>
      </c>
      <c r="C15" s="253" t="str">
        <f>_xlfn.IFNA(VLOOKUP($F15,'protokół WAGI'!$C$9:$K$40,9,0),"")</f>
        <v/>
      </c>
      <c r="D15" s="254" t="str">
        <f>_xlfn.IFNA(VLOOKUP($F15,'protokół WAGI'!$C$9:$I$40,7,0),"")</f>
        <v/>
      </c>
      <c r="E15" s="252" t="str">
        <f>_xlfn.IFNA(VLOOKUP($F15,'protokół WAGI'!$C$9:$J$40,8,0),"")</f>
        <v/>
      </c>
      <c r="F15" s="178"/>
      <c r="G15" s="244" t="str">
        <f>_xlfn.IFNA(VLOOKUP($F15,'protokół WAGI'!$C$9:$I$40,3,0),"")</f>
        <v/>
      </c>
      <c r="H15" s="245" t="str">
        <f t="shared" si="0"/>
        <v>KS Raszyn /II Liga/</v>
      </c>
      <c r="I15" s="246" t="str">
        <f>_xlfn.IFNA(VLOOKUP($F15,'protokół WAGI'!$C$9:$I$40,4,0),"")</f>
        <v/>
      </c>
      <c r="J15" s="187" t="str">
        <f>_xlfn.IFNA(VLOOKUP($F15,'protokół WAGI'!$C$9:$I$40,5,0),"")</f>
        <v/>
      </c>
      <c r="K15" s="181"/>
      <c r="L15" s="217"/>
      <c r="M15" s="181"/>
      <c r="N15" s="218"/>
      <c r="O15" s="186"/>
      <c r="P15" s="182" t="str">
        <f>_xlfn.IFNA(VLOOKUP($F15,'protokół WAGI'!$C$9:$I$40,6,0),"")</f>
        <v/>
      </c>
      <c r="Q15" s="185"/>
      <c r="R15" s="188"/>
      <c r="S15" s="189"/>
      <c r="T15" s="188"/>
      <c r="U15" s="190"/>
      <c r="V15" s="272" t="str">
        <f t="shared" si="1"/>
        <v/>
      </c>
      <c r="W15" s="273">
        <f t="shared" si="15"/>
        <v>1</v>
      </c>
      <c r="X15" s="260" t="str">
        <f t="shared" ca="1" si="16"/>
        <v/>
      </c>
      <c r="Y15" s="261" t="str">
        <f t="shared" ca="1" si="17"/>
        <v/>
      </c>
      <c r="Z15" s="262" t="str">
        <f ca="1">IFERROR(IF(I15=""," ",ROUND(AC15*V15,2)*AB15)+IF(V15&gt;0,X15,0),"")</f>
        <v/>
      </c>
      <c r="AA15" s="263">
        <f ca="1">IFERROR(IF(COUNTBLANK(F11:F16)=0,ROUND(SUM(Z11:Z16)-LARGE(Z11:Z16,6),2),SUM(Z11:Z16)),0)</f>
        <v>0</v>
      </c>
      <c r="AB15" s="264">
        <f t="shared" si="2"/>
        <v>1</v>
      </c>
      <c r="AC15" s="265">
        <f>IF(I15&lt;193.609,10^(0.722762521*((LOG10(I15/193.609))^2)),1)</f>
        <v>1</v>
      </c>
      <c r="AD15" s="266">
        <f t="shared" si="4"/>
        <v>0</v>
      </c>
      <c r="AE15" s="266">
        <f t="shared" si="5"/>
        <v>0</v>
      </c>
      <c r="AF15" s="266">
        <f t="shared" si="6"/>
        <v>0</v>
      </c>
      <c r="AG15" s="267">
        <f t="shared" si="7"/>
        <v>0</v>
      </c>
      <c r="AH15" s="266">
        <f t="shared" si="8"/>
        <v>0</v>
      </c>
      <c r="AI15" s="266">
        <f t="shared" si="9"/>
        <v>0</v>
      </c>
      <c r="AJ15" s="266">
        <f t="shared" si="10"/>
        <v>0</v>
      </c>
      <c r="AK15" s="268">
        <f t="shared" si="11"/>
        <v>0</v>
      </c>
      <c r="AL15" s="269">
        <f t="shared" si="19"/>
        <v>0</v>
      </c>
      <c r="AM15" s="270" t="e">
        <f t="shared" si="12"/>
        <v>#NUM!</v>
      </c>
      <c r="AN15" s="270" t="e">
        <f t="shared" si="13"/>
        <v>#NUM!</v>
      </c>
      <c r="AO15" s="270" t="e">
        <f t="shared" si="14"/>
        <v>#NUM!</v>
      </c>
      <c r="AP15" s="271"/>
    </row>
    <row r="16" spans="1:48" s="123" customFormat="1" ht="15.75" customHeight="1" thickBot="1">
      <c r="B16" s="192" t="s">
        <v>74</v>
      </c>
      <c r="C16" s="255" t="str">
        <f>_xlfn.IFNA(VLOOKUP($F16,'protokół WAGI'!$C$9:$K$40,9,0),"")</f>
        <v/>
      </c>
      <c r="D16" s="256" t="str">
        <f>_xlfn.IFNA(VLOOKUP($F16,'protokół WAGI'!$C$9:$I$40,7,0),"")</f>
        <v/>
      </c>
      <c r="E16" s="257" t="str">
        <f>_xlfn.IFNA(VLOOKUP($F16,'protokół WAGI'!$C$9:$J$40,8,0),"")</f>
        <v/>
      </c>
      <c r="F16" s="193"/>
      <c r="G16" s="247" t="str">
        <f>_xlfn.IFNA(VLOOKUP($F16,'protokół WAGI'!$C$9:$I$40,3,0),"")</f>
        <v/>
      </c>
      <c r="H16" s="248" t="str">
        <f t="shared" si="0"/>
        <v>KS Raszyn /II Liga/</v>
      </c>
      <c r="I16" s="249" t="str">
        <f>_xlfn.IFNA(VLOOKUP($F16,'protokół WAGI'!$C$9:$I$40,4,0),"")</f>
        <v/>
      </c>
      <c r="J16" s="194" t="str">
        <f>_xlfn.IFNA(VLOOKUP($F16,'protokół WAGI'!$C$9:$I$40,5,0),"")</f>
        <v/>
      </c>
      <c r="K16" s="195"/>
      <c r="L16" s="196"/>
      <c r="M16" s="195"/>
      <c r="N16" s="197"/>
      <c r="O16" s="198"/>
      <c r="P16" s="199" t="str">
        <f>_xlfn.IFNA(VLOOKUP($F16,'protokół WAGI'!$C$9:$I$40,6,0),"")</f>
        <v/>
      </c>
      <c r="Q16" s="200"/>
      <c r="R16" s="201"/>
      <c r="S16" s="200"/>
      <c r="T16" s="201"/>
      <c r="U16" s="198"/>
      <c r="V16" s="275" t="str">
        <f t="shared" si="1"/>
        <v/>
      </c>
      <c r="W16" s="276">
        <f t="shared" si="15"/>
        <v>1</v>
      </c>
      <c r="X16" s="260" t="str">
        <f t="shared" ca="1" si="16"/>
        <v/>
      </c>
      <c r="Y16" s="261" t="str">
        <f t="shared" ca="1" si="17"/>
        <v/>
      </c>
      <c r="Z16" s="277" t="str">
        <f t="shared" ca="1" si="18"/>
        <v/>
      </c>
      <c r="AA16" s="263">
        <f ca="1">IFERROR(IF(COUNTBLANK(F11:F16)=0,ROUND(SUM(Z11:Z16)-LARGE(Z11:Z16,6),2),SUM(Z11:Z16)),0)</f>
        <v>0</v>
      </c>
      <c r="AB16" s="264">
        <f t="shared" si="2"/>
        <v>1</v>
      </c>
      <c r="AC16" s="265">
        <f>IF(I16&lt;193.609,10^(0.722762521*((LOG10(I16/193.609))^2)),1)</f>
        <v>1</v>
      </c>
      <c r="AD16" s="278">
        <f t="shared" si="4"/>
        <v>0</v>
      </c>
      <c r="AE16" s="278">
        <f t="shared" si="5"/>
        <v>0</v>
      </c>
      <c r="AF16" s="278">
        <f t="shared" si="6"/>
        <v>0</v>
      </c>
      <c r="AG16" s="267">
        <f t="shared" si="7"/>
        <v>0</v>
      </c>
      <c r="AH16" s="266">
        <f t="shared" si="8"/>
        <v>0</v>
      </c>
      <c r="AI16" s="266">
        <f t="shared" si="9"/>
        <v>0</v>
      </c>
      <c r="AJ16" s="266">
        <f t="shared" si="10"/>
        <v>0</v>
      </c>
      <c r="AK16" s="268">
        <f t="shared" si="11"/>
        <v>0</v>
      </c>
      <c r="AL16" s="269">
        <f t="shared" si="19"/>
        <v>0</v>
      </c>
      <c r="AM16" s="270" t="e">
        <f t="shared" si="12"/>
        <v>#NUM!</v>
      </c>
      <c r="AN16" s="270" t="e">
        <f t="shared" si="13"/>
        <v>#NUM!</v>
      </c>
      <c r="AO16" s="270" t="e">
        <f t="shared" si="14"/>
        <v>#NUM!</v>
      </c>
      <c r="AP16" s="271"/>
    </row>
    <row r="17" spans="2:43" s="123" customFormat="1" ht="16.5" customHeight="1" thickBot="1">
      <c r="B17" s="202"/>
      <c r="C17" s="202"/>
      <c r="D17" s="202"/>
      <c r="E17" s="202"/>
      <c r="F17" s="203"/>
      <c r="G17" s="202"/>
      <c r="H17" s="204" t="str">
        <f>H16</f>
        <v>KS Raszyn /II Liga/</v>
      </c>
      <c r="I17" s="205"/>
      <c r="J17" s="206"/>
      <c r="K17" s="207"/>
      <c r="L17" s="206"/>
      <c r="M17" s="208"/>
      <c r="N17" s="206"/>
      <c r="O17" s="207"/>
      <c r="P17" s="206"/>
      <c r="Q17" s="207"/>
      <c r="R17" s="209"/>
      <c r="S17" s="207"/>
      <c r="T17" s="209"/>
      <c r="U17" s="207"/>
      <c r="V17" s="279"/>
      <c r="W17" s="279"/>
      <c r="X17" s="305">
        <f ca="1">IF(COUNTBLANK(F11:F16)=0,ROUND(SUM(Y11:Y16)-LARGE(Y11:Y16,6),2),ROUND(SUM(Y11:Y16),2))</f>
        <v>0</v>
      </c>
      <c r="Y17" s="306"/>
      <c r="Z17" s="280">
        <f ca="1">IFERROR(IF(COUNTBLANK(F11:F16)=0,ROUND(SUM(Z11:Z16)-LARGE(Z11:Z16,6),2),SUM(Z11:Z16)),0)</f>
        <v>0</v>
      </c>
      <c r="AA17" s="281"/>
      <c r="AB17" s="282"/>
      <c r="AC17" s="265" t="str">
        <f>H11</f>
        <v>KS Raszyn /II Liga/</v>
      </c>
      <c r="AD17" s="283"/>
      <c r="AE17" s="283"/>
      <c r="AF17" s="284"/>
      <c r="AG17" s="285"/>
      <c r="AH17" s="266"/>
      <c r="AI17" s="266"/>
      <c r="AJ17" s="266"/>
      <c r="AK17" s="267"/>
      <c r="AL17" s="269"/>
      <c r="AM17" s="286"/>
      <c r="AN17" s="286"/>
      <c r="AO17" s="286"/>
      <c r="AP17" s="271"/>
    </row>
    <row r="18" spans="2:43" s="151" customFormat="1" ht="15" customHeight="1">
      <c r="B18" s="317" t="s">
        <v>89</v>
      </c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152"/>
      <c r="S18" s="153"/>
      <c r="T18" s="152"/>
      <c r="U18" s="153"/>
      <c r="V18" s="152"/>
      <c r="W18" s="152"/>
      <c r="X18" s="152"/>
      <c r="Y18" s="152"/>
      <c r="Z18" s="154"/>
      <c r="AC18" s="155"/>
      <c r="AD18" s="156"/>
      <c r="AE18" s="156"/>
      <c r="AF18" s="156"/>
      <c r="AG18" s="157"/>
      <c r="AH18" s="156"/>
      <c r="AI18" s="156"/>
      <c r="AJ18" s="156"/>
      <c r="AK18" s="157"/>
      <c r="AL18" s="158"/>
      <c r="AM18" s="159"/>
      <c r="AN18" s="159"/>
      <c r="AO18" s="159"/>
    </row>
    <row r="19" spans="2:43" s="151" customFormat="1" ht="6" customHeight="1" thickBot="1"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52"/>
      <c r="S19" s="153"/>
      <c r="T19" s="152"/>
      <c r="U19" s="153"/>
      <c r="V19" s="152"/>
      <c r="W19" s="152"/>
      <c r="X19" s="152"/>
      <c r="Y19" s="152"/>
      <c r="Z19" s="154"/>
      <c r="AC19" s="155"/>
      <c r="AD19" s="156"/>
      <c r="AE19" s="156"/>
      <c r="AF19" s="156"/>
      <c r="AG19" s="157"/>
      <c r="AH19" s="156"/>
      <c r="AI19" s="156"/>
      <c r="AJ19" s="156"/>
      <c r="AK19" s="157"/>
      <c r="AL19" s="158"/>
      <c r="AM19" s="159"/>
      <c r="AN19" s="159"/>
      <c r="AO19" s="159"/>
    </row>
    <row r="20" spans="2:43" ht="11.25" customHeight="1">
      <c r="B20" s="318" t="s">
        <v>22</v>
      </c>
      <c r="C20" s="320" t="s">
        <v>78</v>
      </c>
      <c r="D20" s="320" t="s">
        <v>52</v>
      </c>
      <c r="E20" s="322" t="s">
        <v>40</v>
      </c>
      <c r="F20" s="324" t="s">
        <v>0</v>
      </c>
      <c r="G20" s="326" t="s">
        <v>1</v>
      </c>
      <c r="H20" s="161" t="s">
        <v>50</v>
      </c>
      <c r="I20" s="328" t="s">
        <v>3</v>
      </c>
      <c r="J20" s="330" t="s">
        <v>4</v>
      </c>
      <c r="K20" s="331"/>
      <c r="L20" s="331"/>
      <c r="M20" s="331"/>
      <c r="N20" s="331"/>
      <c r="O20" s="332"/>
      <c r="P20" s="333" t="s">
        <v>5</v>
      </c>
      <c r="Q20" s="331"/>
      <c r="R20" s="331"/>
      <c r="S20" s="331"/>
      <c r="T20" s="331"/>
      <c r="U20" s="334"/>
      <c r="V20" s="328" t="s">
        <v>6</v>
      </c>
      <c r="W20" s="162" t="s">
        <v>63</v>
      </c>
      <c r="X20" s="163" t="s">
        <v>75</v>
      </c>
      <c r="Y20" s="336" t="s">
        <v>37</v>
      </c>
      <c r="Z20" s="307" t="s">
        <v>38</v>
      </c>
      <c r="AC20" s="164"/>
      <c r="AD20" s="165"/>
      <c r="AE20" s="165"/>
      <c r="AF20" s="165"/>
      <c r="AG20" s="166"/>
      <c r="AH20" s="165"/>
      <c r="AI20" s="165"/>
      <c r="AJ20" s="165"/>
      <c r="AK20" s="166"/>
    </row>
    <row r="21" spans="2:43" ht="13.5" thickBot="1">
      <c r="B21" s="319"/>
      <c r="C21" s="321"/>
      <c r="D21" s="321"/>
      <c r="E21" s="323"/>
      <c r="F21" s="325"/>
      <c r="G21" s="327"/>
      <c r="H21" s="168" t="s">
        <v>49</v>
      </c>
      <c r="I21" s="329"/>
      <c r="J21" s="309">
        <v>1</v>
      </c>
      <c r="K21" s="310"/>
      <c r="L21" s="311">
        <v>2</v>
      </c>
      <c r="M21" s="312"/>
      <c r="N21" s="312">
        <v>3</v>
      </c>
      <c r="O21" s="313"/>
      <c r="P21" s="314">
        <v>1</v>
      </c>
      <c r="Q21" s="315"/>
      <c r="R21" s="312">
        <v>2</v>
      </c>
      <c r="S21" s="312"/>
      <c r="T21" s="312">
        <v>3</v>
      </c>
      <c r="U21" s="316"/>
      <c r="V21" s="335"/>
      <c r="W21" s="169" t="s">
        <v>64</v>
      </c>
      <c r="X21" s="170" t="s">
        <v>76</v>
      </c>
      <c r="Y21" s="337"/>
      <c r="Z21" s="308"/>
      <c r="AC21" s="164"/>
      <c r="AD21" s="165"/>
      <c r="AE21" s="165"/>
      <c r="AF21" s="165"/>
      <c r="AG21" s="166" t="s">
        <v>53</v>
      </c>
      <c r="AH21" s="165"/>
      <c r="AI21" s="165"/>
      <c r="AJ21" s="165"/>
      <c r="AK21" s="166" t="s">
        <v>54</v>
      </c>
      <c r="AL21" s="167" t="s">
        <v>55</v>
      </c>
      <c r="AM21" s="122" t="s">
        <v>34</v>
      </c>
      <c r="AN21" s="122" t="s">
        <v>35</v>
      </c>
      <c r="AO21" s="122" t="s">
        <v>36</v>
      </c>
    </row>
    <row r="22" spans="2:43" s="123" customFormat="1" ht="15.75" customHeight="1">
      <c r="B22" s="171" t="s">
        <v>69</v>
      </c>
      <c r="C22" s="250" t="str">
        <f>_xlfn.IFNA(VLOOKUP($F22,'protokół WAGI'!$C$9:$K$40,9,0),"")</f>
        <v/>
      </c>
      <c r="D22" s="251" t="str">
        <f>_xlfn.IFNA(VLOOKUP($F22,'protokół WAGI'!$C$9:$I$40,7,0),"")</f>
        <v/>
      </c>
      <c r="E22" s="252" t="str">
        <f>_xlfn.IFNA(VLOOKUP($F22,'protokół WAGI'!$C$9:$J$40,8,0),"")</f>
        <v/>
      </c>
      <c r="F22" s="172"/>
      <c r="G22" s="241" t="str">
        <f>_xlfn.IFNA(VLOOKUP($F22,'protokół WAGI'!$C$9:$I$40,3,0),"")</f>
        <v/>
      </c>
      <c r="H22" s="242" t="str">
        <f t="shared" ref="H22:H27" si="20">$B$7</f>
        <v>KS Raszyn /II Liga/</v>
      </c>
      <c r="I22" s="243" t="str">
        <f>_xlfn.IFNA(VLOOKUP($F22,'protokół WAGI'!$C$9:$I$40,4,0),"")</f>
        <v/>
      </c>
      <c r="J22" s="173" t="str">
        <f>_xlfn.IFNA(VLOOKUP($F22,'protokół WAGI'!$C$9:$I$40,5,0),"")</f>
        <v/>
      </c>
      <c r="K22" s="179"/>
      <c r="L22" s="180"/>
      <c r="M22" s="211"/>
      <c r="N22" s="212"/>
      <c r="O22" s="213"/>
      <c r="P22" s="174" t="str">
        <f>_xlfn.IFNA(VLOOKUP($F22,'protokół WAGI'!$C$9:$I$40,6,0),"")</f>
        <v/>
      </c>
      <c r="Q22" s="183"/>
      <c r="R22" s="214"/>
      <c r="S22" s="215"/>
      <c r="T22" s="214"/>
      <c r="U22" s="216"/>
      <c r="V22" s="258" t="str">
        <f t="shared" ref="V22:V27" si="21">IF(I22="","",(AG22+AK22))</f>
        <v/>
      </c>
      <c r="W22" s="259">
        <f>IFERROR(AC22,"")</f>
        <v>1</v>
      </c>
      <c r="X22" s="260" t="str">
        <f ca="1">IFERROR(IF((YEAR(TODAY())-G22)&lt;16,30,IF((YEAR(TODAY())-G22)&lt;18,20,IF((YEAR(TODAY())-G22)&lt;21,10,0))),"")</f>
        <v/>
      </c>
      <c r="Y22" s="261" t="str">
        <f ca="1">IFERROR(IF(I22="","",IF(J22="","",ROUND(AC22*AO22,2)*AB22))+X22,"")</f>
        <v/>
      </c>
      <c r="Z22" s="262" t="str">
        <f ca="1">IFERROR(IF(I22=""," ",ROUND(AC22*V22,2)*AB22)+IF(V22&gt;0,X22,0),"")</f>
        <v/>
      </c>
      <c r="AA22" s="263">
        <f ca="1">IFERROR(IF(COUNTBLANK(F22:F27)=0,ROUND(SUM(Z22:Z27)-LARGE(Z22:Z27,6),2),SUM(Z22:Z27)),0)</f>
        <v>0</v>
      </c>
      <c r="AB22" s="264">
        <f t="shared" ref="AB22:AB27" si="22">IF(E22="K",1.4,1)</f>
        <v>1</v>
      </c>
      <c r="AC22" s="265">
        <f t="shared" ref="AC22:AC24" si="23">IF(I22&lt;193.609,10^(0.722762521*((LOG10(I22/193.609))^2)),1)</f>
        <v>1</v>
      </c>
      <c r="AD22" s="266">
        <f t="shared" ref="AD22:AD27" si="24">IF(K22="z",J22,IF(K22="x",J22*(-1),0))</f>
        <v>0</v>
      </c>
      <c r="AE22" s="266">
        <f t="shared" ref="AE22:AE27" si="25">IF(M22="z",L22,IF(M22="x",L22*(-1),0))</f>
        <v>0</v>
      </c>
      <c r="AF22" s="266">
        <f t="shared" ref="AF22:AF27" si="26">IF(O22="z",N22,IF(O22="x",N22*(-1),0))</f>
        <v>0</v>
      </c>
      <c r="AG22" s="267">
        <f t="shared" ref="AG22:AG27" si="27">IF(AND(AD22&lt;0,AE22&lt;0,AF22&lt;0),0,MAX(AD22:AF22))</f>
        <v>0</v>
      </c>
      <c r="AH22" s="266">
        <f t="shared" ref="AH22:AH27" si="28">IF(Q22="z",P22,IF(Q22="x",P22*(-1),0))</f>
        <v>0</v>
      </c>
      <c r="AI22" s="266">
        <f t="shared" ref="AI22:AI27" si="29">IF(S22="z",R22,IF(S22="x",R22*(-1),0))</f>
        <v>0</v>
      </c>
      <c r="AJ22" s="266">
        <f t="shared" ref="AJ22:AJ27" si="30">IF(U22="z",T22,IF(U22="x",T22*(-1),0))</f>
        <v>0</v>
      </c>
      <c r="AK22" s="268">
        <f t="shared" ref="AK22:AK27" si="31">IF(AND(AH22&lt;0,AI22&lt;0,AJ22&lt;0),0,MAX(AH22:AJ22))</f>
        <v>0</v>
      </c>
      <c r="AL22" s="269">
        <f>AG22+AK22</f>
        <v>0</v>
      </c>
      <c r="AM22" s="270" t="e">
        <f t="shared" ref="AM22:AM27" si="32">IF(ISTEXT(O22),AG22,LARGE(J22:N22,1))</f>
        <v>#NUM!</v>
      </c>
      <c r="AN22" s="270" t="e">
        <f t="shared" ref="AN22:AN27" si="33">IF(ISTEXT(U22),AK22,LARGE(P22:T22,1))</f>
        <v>#NUM!</v>
      </c>
      <c r="AO22" s="270" t="e">
        <f t="shared" ref="AO22:AO27" si="34">AM22+AN22</f>
        <v>#NUM!</v>
      </c>
      <c r="AP22" s="271"/>
    </row>
    <row r="23" spans="2:43" s="123" customFormat="1" ht="15.75" customHeight="1">
      <c r="B23" s="177" t="s">
        <v>70</v>
      </c>
      <c r="C23" s="253" t="str">
        <f>_xlfn.IFNA(VLOOKUP($F23,'protokół WAGI'!$C$9:$K$40,9,0),"")</f>
        <v/>
      </c>
      <c r="D23" s="254" t="str">
        <f>_xlfn.IFNA(VLOOKUP($F23,'protokół WAGI'!$C$9:$I$40,7,0),"")</f>
        <v/>
      </c>
      <c r="E23" s="252" t="str">
        <f>_xlfn.IFNA(VLOOKUP($F23,'protokół WAGI'!$C$9:$J$40,8,0),"")</f>
        <v/>
      </c>
      <c r="F23" s="178"/>
      <c r="G23" s="244" t="str">
        <f>_xlfn.IFNA(VLOOKUP($F23,'protokół WAGI'!$C$9:$I$40,3,0),"")</f>
        <v/>
      </c>
      <c r="H23" s="245" t="str">
        <f t="shared" si="20"/>
        <v>KS Raszyn /II Liga/</v>
      </c>
      <c r="I23" s="246" t="str">
        <f>_xlfn.IFNA(VLOOKUP($F23,'protokół WAGI'!$C$9:$I$40,4,0),"")</f>
        <v/>
      </c>
      <c r="J23" s="187" t="str">
        <f>_xlfn.IFNA(VLOOKUP($F23,'protokół WAGI'!$C$9:$I$40,5,0),"")</f>
        <v/>
      </c>
      <c r="K23" s="181"/>
      <c r="L23" s="217"/>
      <c r="M23" s="181"/>
      <c r="N23" s="218"/>
      <c r="O23" s="219"/>
      <c r="P23" s="182" t="str">
        <f>_xlfn.IFNA(VLOOKUP($F23,'protokół WAGI'!$C$9:$I$40,6,0),"")</f>
        <v/>
      </c>
      <c r="Q23" s="185"/>
      <c r="R23" s="184"/>
      <c r="S23" s="185"/>
      <c r="T23" s="184"/>
      <c r="U23" s="186"/>
      <c r="V23" s="272" t="str">
        <f t="shared" si="21"/>
        <v/>
      </c>
      <c r="W23" s="273">
        <f t="shared" ref="W23:W27" si="35">IFERROR(AC23,"")</f>
        <v>1</v>
      </c>
      <c r="X23" s="260" t="str">
        <f t="shared" ref="X23:X27" ca="1" si="36">IFERROR(IF((YEAR(TODAY())-G23)&lt;16,30,IF((YEAR(TODAY())-G23)&lt;18,20,IF((YEAR(TODAY())-G23)&lt;21,10,0))),"")</f>
        <v/>
      </c>
      <c r="Y23" s="261" t="str">
        <f t="shared" ref="Y23:Y27" ca="1" si="37">IFERROR(IF(I23="","",IF(J23="","",ROUND(AC23*AO23,2)*AB23))+X23,"")</f>
        <v/>
      </c>
      <c r="Z23" s="262" t="str">
        <f t="shared" ref="Z23:Z25" ca="1" si="38">IFERROR(IF(I23=""," ",ROUND(AC23*V23,2)*AB23)+IF(V23&gt;0,X23,0),"")</f>
        <v/>
      </c>
      <c r="AA23" s="263">
        <f ca="1">IFERROR(IF(COUNTBLANK(F22:F27)=0,ROUND(SUM(Z22:Z27)-LARGE(Z22:Z27,6),2),SUM(Z22:Z27)),0)</f>
        <v>0</v>
      </c>
      <c r="AB23" s="264">
        <f t="shared" si="22"/>
        <v>1</v>
      </c>
      <c r="AC23" s="265">
        <f t="shared" si="23"/>
        <v>1</v>
      </c>
      <c r="AD23" s="266">
        <f t="shared" si="24"/>
        <v>0</v>
      </c>
      <c r="AE23" s="266">
        <f t="shared" si="25"/>
        <v>0</v>
      </c>
      <c r="AF23" s="266">
        <f t="shared" si="26"/>
        <v>0</v>
      </c>
      <c r="AG23" s="267">
        <f t="shared" si="27"/>
        <v>0</v>
      </c>
      <c r="AH23" s="266">
        <f t="shared" si="28"/>
        <v>0</v>
      </c>
      <c r="AI23" s="266">
        <f t="shared" si="29"/>
        <v>0</v>
      </c>
      <c r="AJ23" s="266">
        <f t="shared" si="30"/>
        <v>0</v>
      </c>
      <c r="AK23" s="268">
        <f t="shared" si="31"/>
        <v>0</v>
      </c>
      <c r="AL23" s="269">
        <f t="shared" ref="AL23:AL27" si="39">AG23+AK23</f>
        <v>0</v>
      </c>
      <c r="AM23" s="270" t="e">
        <f t="shared" si="32"/>
        <v>#NUM!</v>
      </c>
      <c r="AN23" s="270" t="e">
        <f t="shared" si="33"/>
        <v>#NUM!</v>
      </c>
      <c r="AO23" s="270" t="e">
        <f t="shared" si="34"/>
        <v>#NUM!</v>
      </c>
      <c r="AP23" s="271"/>
    </row>
    <row r="24" spans="2:43" s="123" customFormat="1" ht="15.75" customHeight="1">
      <c r="B24" s="177" t="s">
        <v>71</v>
      </c>
      <c r="C24" s="253" t="str">
        <f>_xlfn.IFNA(VLOOKUP($F24,'protokół WAGI'!$C$9:$K$40,9,0),"")</f>
        <v/>
      </c>
      <c r="D24" s="254" t="str">
        <f>_xlfn.IFNA(VLOOKUP($F24,'protokół WAGI'!$C$9:$I$40,7,0),"")</f>
        <v/>
      </c>
      <c r="E24" s="252" t="str">
        <f>_xlfn.IFNA(VLOOKUP($F24,'protokół WAGI'!$C$9:$J$40,8,0),"")</f>
        <v/>
      </c>
      <c r="F24" s="178"/>
      <c r="G24" s="244" t="str">
        <f>_xlfn.IFNA(VLOOKUP($F24,'protokół WAGI'!$C$9:$I$40,3,0),"")</f>
        <v/>
      </c>
      <c r="H24" s="245" t="str">
        <f t="shared" si="20"/>
        <v>KS Raszyn /II Liga/</v>
      </c>
      <c r="I24" s="246" t="str">
        <f>_xlfn.IFNA(VLOOKUP($F24,'protokół WAGI'!$C$9:$I$40,4,0),"")</f>
        <v/>
      </c>
      <c r="J24" s="187" t="str">
        <f>_xlfn.IFNA(VLOOKUP($F24,'protokół WAGI'!$C$9:$I$40,5,0),"")</f>
        <v/>
      </c>
      <c r="K24" s="181"/>
      <c r="L24" s="217"/>
      <c r="M24" s="181"/>
      <c r="N24" s="184"/>
      <c r="O24" s="186"/>
      <c r="P24" s="182" t="str">
        <f>_xlfn.IFNA(VLOOKUP($F24,'protokół WAGI'!$C$9:$I$40,6,0),"")</f>
        <v/>
      </c>
      <c r="Q24" s="185"/>
      <c r="R24" s="184"/>
      <c r="S24" s="185"/>
      <c r="T24" s="184"/>
      <c r="U24" s="186"/>
      <c r="V24" s="272" t="str">
        <f t="shared" si="21"/>
        <v/>
      </c>
      <c r="W24" s="273">
        <f t="shared" si="35"/>
        <v>1</v>
      </c>
      <c r="X24" s="260" t="str">
        <f t="shared" ca="1" si="36"/>
        <v/>
      </c>
      <c r="Y24" s="261" t="str">
        <f t="shared" ca="1" si="37"/>
        <v/>
      </c>
      <c r="Z24" s="262" t="str">
        <f t="shared" ca="1" si="38"/>
        <v/>
      </c>
      <c r="AA24" s="263">
        <f ca="1">IFERROR(IF(COUNTBLANK(F22:F27)=0,ROUND(SUM(Z22:Z27)-LARGE(Z22:Z27,6),2),SUM(Z22:Z27)),0)</f>
        <v>0</v>
      </c>
      <c r="AB24" s="264">
        <f t="shared" si="22"/>
        <v>1</v>
      </c>
      <c r="AC24" s="265">
        <f t="shared" si="23"/>
        <v>1</v>
      </c>
      <c r="AD24" s="266">
        <f t="shared" si="24"/>
        <v>0</v>
      </c>
      <c r="AE24" s="266">
        <f t="shared" si="25"/>
        <v>0</v>
      </c>
      <c r="AF24" s="266">
        <f t="shared" si="26"/>
        <v>0</v>
      </c>
      <c r="AG24" s="267">
        <f t="shared" si="27"/>
        <v>0</v>
      </c>
      <c r="AH24" s="266">
        <f t="shared" si="28"/>
        <v>0</v>
      </c>
      <c r="AI24" s="266">
        <f t="shared" si="29"/>
        <v>0</v>
      </c>
      <c r="AJ24" s="266">
        <f t="shared" si="30"/>
        <v>0</v>
      </c>
      <c r="AK24" s="268">
        <f t="shared" si="31"/>
        <v>0</v>
      </c>
      <c r="AL24" s="269">
        <f t="shared" si="39"/>
        <v>0</v>
      </c>
      <c r="AM24" s="270" t="e">
        <f t="shared" si="32"/>
        <v>#NUM!</v>
      </c>
      <c r="AN24" s="270" t="e">
        <f t="shared" si="33"/>
        <v>#NUM!</v>
      </c>
      <c r="AO24" s="270" t="e">
        <f t="shared" si="34"/>
        <v>#NUM!</v>
      </c>
      <c r="AP24" s="271"/>
    </row>
    <row r="25" spans="2:43" s="123" customFormat="1" ht="15.75" customHeight="1">
      <c r="B25" s="177" t="s">
        <v>72</v>
      </c>
      <c r="C25" s="253" t="str">
        <f>_xlfn.IFNA(VLOOKUP($F25,'protokół WAGI'!$C$9:$K$40,9,0),"")</f>
        <v/>
      </c>
      <c r="D25" s="254" t="str">
        <f>_xlfn.IFNA(VLOOKUP($F25,'protokół WAGI'!$C$9:$I$40,7,0),"")</f>
        <v/>
      </c>
      <c r="E25" s="252" t="str">
        <f>_xlfn.IFNA(VLOOKUP($F25,'protokół WAGI'!$C$9:$J$40,8,0),"")</f>
        <v/>
      </c>
      <c r="F25" s="178"/>
      <c r="G25" s="244" t="str">
        <f>_xlfn.IFNA(VLOOKUP($F25,'protokół WAGI'!$C$9:$I$40,3,0),"")</f>
        <v/>
      </c>
      <c r="H25" s="245" t="str">
        <f t="shared" si="20"/>
        <v>KS Raszyn /II Liga/</v>
      </c>
      <c r="I25" s="246" t="str">
        <f>_xlfn.IFNA(VLOOKUP($F25,'protokół WAGI'!$C$9:$I$40,4,0),"")</f>
        <v/>
      </c>
      <c r="J25" s="187" t="str">
        <f>_xlfn.IFNA(VLOOKUP($F25,'protokół WAGI'!$C$9:$I$40,5,0),"")</f>
        <v/>
      </c>
      <c r="K25" s="220"/>
      <c r="L25" s="221"/>
      <c r="M25" s="220"/>
      <c r="N25" s="222"/>
      <c r="O25" s="190"/>
      <c r="P25" s="182" t="str">
        <f>_xlfn.IFNA(VLOOKUP($F25,'protokół WAGI'!$C$9:$I$40,6,0),"")</f>
        <v/>
      </c>
      <c r="Q25" s="189"/>
      <c r="R25" s="184"/>
      <c r="S25" s="185"/>
      <c r="T25" s="184"/>
      <c r="U25" s="186"/>
      <c r="V25" s="272" t="str">
        <f t="shared" si="21"/>
        <v/>
      </c>
      <c r="W25" s="273">
        <f t="shared" si="35"/>
        <v>1</v>
      </c>
      <c r="X25" s="260" t="str">
        <f t="shared" ca="1" si="36"/>
        <v/>
      </c>
      <c r="Y25" s="261" t="str">
        <f t="shared" ca="1" si="37"/>
        <v/>
      </c>
      <c r="Z25" s="262" t="str">
        <f t="shared" ca="1" si="38"/>
        <v/>
      </c>
      <c r="AA25" s="263">
        <f ca="1">IFERROR(IF(COUNTBLANK(F22:F27)=0,ROUND(SUM(Z22:Z27)-LARGE(Z22:Z27,6),2),SUM(Z22:Z27)),0)</f>
        <v>0</v>
      </c>
      <c r="AB25" s="274">
        <f t="shared" si="22"/>
        <v>1</v>
      </c>
      <c r="AC25" s="265">
        <f>IF(I25&lt;193.609,10^(0.722762521*((LOG10(I25/193.609))^2)),1)</f>
        <v>1</v>
      </c>
      <c r="AD25" s="266">
        <f t="shared" si="24"/>
        <v>0</v>
      </c>
      <c r="AE25" s="266">
        <f t="shared" si="25"/>
        <v>0</v>
      </c>
      <c r="AF25" s="266">
        <f t="shared" si="26"/>
        <v>0</v>
      </c>
      <c r="AG25" s="267">
        <f t="shared" si="27"/>
        <v>0</v>
      </c>
      <c r="AH25" s="266">
        <f t="shared" si="28"/>
        <v>0</v>
      </c>
      <c r="AI25" s="266">
        <f t="shared" si="29"/>
        <v>0</v>
      </c>
      <c r="AJ25" s="266">
        <f t="shared" si="30"/>
        <v>0</v>
      </c>
      <c r="AK25" s="268">
        <f t="shared" si="31"/>
        <v>0</v>
      </c>
      <c r="AL25" s="269">
        <f t="shared" si="39"/>
        <v>0</v>
      </c>
      <c r="AM25" s="270" t="e">
        <f t="shared" si="32"/>
        <v>#NUM!</v>
      </c>
      <c r="AN25" s="270" t="e">
        <f t="shared" si="33"/>
        <v>#NUM!</v>
      </c>
      <c r="AO25" s="270" t="e">
        <f t="shared" si="34"/>
        <v>#NUM!</v>
      </c>
      <c r="AP25" s="271"/>
      <c r="AQ25" s="191"/>
    </row>
    <row r="26" spans="2:43" s="123" customFormat="1" ht="15.75" customHeight="1">
      <c r="B26" s="177" t="s">
        <v>73</v>
      </c>
      <c r="C26" s="253" t="str">
        <f>_xlfn.IFNA(VLOOKUP($F26,'protokół WAGI'!$C$9:$K$40,9,0),"")</f>
        <v/>
      </c>
      <c r="D26" s="254" t="str">
        <f>_xlfn.IFNA(VLOOKUP($F26,'protokół WAGI'!$C$9:$I$40,7,0),"")</f>
        <v/>
      </c>
      <c r="E26" s="252" t="str">
        <f>_xlfn.IFNA(VLOOKUP($F26,'protokół WAGI'!$C$9:$J$40,8,0),"")</f>
        <v/>
      </c>
      <c r="F26" s="178"/>
      <c r="G26" s="244" t="str">
        <f>_xlfn.IFNA(VLOOKUP($F26,'protokół WAGI'!$C$9:$I$40,3,0),"")</f>
        <v/>
      </c>
      <c r="H26" s="245" t="str">
        <f t="shared" si="20"/>
        <v>KS Raszyn /II Liga/</v>
      </c>
      <c r="I26" s="246" t="str">
        <f>_xlfn.IFNA(VLOOKUP($F26,'protokół WAGI'!$C$9:$I$40,4,0),"")</f>
        <v/>
      </c>
      <c r="J26" s="187" t="str">
        <f>_xlfn.IFNA(VLOOKUP($F26,'protokół WAGI'!$C$9:$I$40,5,0),"")</f>
        <v/>
      </c>
      <c r="K26" s="181"/>
      <c r="L26" s="217"/>
      <c r="M26" s="181"/>
      <c r="N26" s="218"/>
      <c r="O26" s="186"/>
      <c r="P26" s="182" t="str">
        <f>_xlfn.IFNA(VLOOKUP($F26,'protokół WAGI'!$C$9:$I$40,6,0),"")</f>
        <v/>
      </c>
      <c r="Q26" s="185"/>
      <c r="R26" s="188"/>
      <c r="S26" s="189"/>
      <c r="T26" s="188"/>
      <c r="U26" s="190"/>
      <c r="V26" s="272" t="str">
        <f t="shared" si="21"/>
        <v/>
      </c>
      <c r="W26" s="273">
        <f t="shared" si="35"/>
        <v>1</v>
      </c>
      <c r="X26" s="260" t="str">
        <f t="shared" ca="1" si="36"/>
        <v/>
      </c>
      <c r="Y26" s="261" t="str">
        <f t="shared" ca="1" si="37"/>
        <v/>
      </c>
      <c r="Z26" s="262" t="str">
        <f ca="1">IFERROR(IF(I26=""," ",ROUND(AC26*V26,2)*AB26)+IF(V26&gt;0,X26,0),"")</f>
        <v/>
      </c>
      <c r="AA26" s="263">
        <f ca="1">IFERROR(IF(COUNTBLANK(F22:F27)=0,ROUND(SUM(Z22:Z27)-LARGE(Z22:Z27,6),2),SUM(Z22:Z27)),0)</f>
        <v>0</v>
      </c>
      <c r="AB26" s="264">
        <f t="shared" si="22"/>
        <v>1</v>
      </c>
      <c r="AC26" s="265">
        <f>IF(I26&lt;193.609,10^(0.722762521*((LOG10(I26/193.609))^2)),1)</f>
        <v>1</v>
      </c>
      <c r="AD26" s="266">
        <f t="shared" si="24"/>
        <v>0</v>
      </c>
      <c r="AE26" s="266">
        <f t="shared" si="25"/>
        <v>0</v>
      </c>
      <c r="AF26" s="266">
        <f t="shared" si="26"/>
        <v>0</v>
      </c>
      <c r="AG26" s="267">
        <f t="shared" si="27"/>
        <v>0</v>
      </c>
      <c r="AH26" s="266">
        <f t="shared" si="28"/>
        <v>0</v>
      </c>
      <c r="AI26" s="266">
        <f t="shared" si="29"/>
        <v>0</v>
      </c>
      <c r="AJ26" s="266">
        <f t="shared" si="30"/>
        <v>0</v>
      </c>
      <c r="AK26" s="268">
        <f t="shared" si="31"/>
        <v>0</v>
      </c>
      <c r="AL26" s="269">
        <f t="shared" si="39"/>
        <v>0</v>
      </c>
      <c r="AM26" s="270" t="e">
        <f t="shared" si="32"/>
        <v>#NUM!</v>
      </c>
      <c r="AN26" s="270" t="e">
        <f t="shared" si="33"/>
        <v>#NUM!</v>
      </c>
      <c r="AO26" s="270" t="e">
        <f t="shared" si="34"/>
        <v>#NUM!</v>
      </c>
      <c r="AP26" s="271"/>
    </row>
    <row r="27" spans="2:43" s="123" customFormat="1" ht="15.75" customHeight="1" thickBot="1">
      <c r="B27" s="192" t="s">
        <v>74</v>
      </c>
      <c r="C27" s="255" t="str">
        <f>_xlfn.IFNA(VLOOKUP($F27,'protokół WAGI'!$C$9:$K$40,9,0),"")</f>
        <v/>
      </c>
      <c r="D27" s="256" t="str">
        <f>_xlfn.IFNA(VLOOKUP($F27,'protokół WAGI'!$C$9:$I$40,7,0),"")</f>
        <v/>
      </c>
      <c r="E27" s="257" t="str">
        <f>_xlfn.IFNA(VLOOKUP($F27,'protokół WAGI'!$C$9:$J$40,8,0),"")</f>
        <v/>
      </c>
      <c r="F27" s="193"/>
      <c r="G27" s="247" t="str">
        <f>_xlfn.IFNA(VLOOKUP($F27,'protokół WAGI'!$C$9:$I$40,3,0),"")</f>
        <v/>
      </c>
      <c r="H27" s="248" t="str">
        <f t="shared" si="20"/>
        <v>KS Raszyn /II Liga/</v>
      </c>
      <c r="I27" s="249" t="str">
        <f>_xlfn.IFNA(VLOOKUP($F27,'protokół WAGI'!$C$9:$I$40,4,0),"")</f>
        <v/>
      </c>
      <c r="J27" s="194" t="str">
        <f>_xlfn.IFNA(VLOOKUP($F27,'protokół WAGI'!$C$9:$I$40,5,0),"")</f>
        <v/>
      </c>
      <c r="K27" s="195"/>
      <c r="L27" s="196"/>
      <c r="M27" s="195"/>
      <c r="N27" s="197"/>
      <c r="O27" s="198"/>
      <c r="P27" s="199" t="str">
        <f>_xlfn.IFNA(VLOOKUP($F27,'protokół WAGI'!$C$9:$I$40,6,0),"")</f>
        <v/>
      </c>
      <c r="Q27" s="200"/>
      <c r="R27" s="201"/>
      <c r="S27" s="200"/>
      <c r="T27" s="201"/>
      <c r="U27" s="198"/>
      <c r="V27" s="275" t="str">
        <f t="shared" si="21"/>
        <v/>
      </c>
      <c r="W27" s="276">
        <f t="shared" si="35"/>
        <v>1</v>
      </c>
      <c r="X27" s="260" t="str">
        <f t="shared" ca="1" si="36"/>
        <v/>
      </c>
      <c r="Y27" s="261" t="str">
        <f t="shared" ca="1" si="37"/>
        <v/>
      </c>
      <c r="Z27" s="277" t="str">
        <f t="shared" ref="Z27" ca="1" si="40">IFERROR(IF(I27=""," ",ROUND(AC27*V27,2)*AB27)+IF(V27&gt;0,X27,0),"")</f>
        <v/>
      </c>
      <c r="AA27" s="263">
        <f ca="1">IFERROR(IF(COUNTBLANK(F22:F27)=0,ROUND(SUM(Z22:Z27)-LARGE(Z22:Z27,6),2),SUM(Z22:Z27)),0)</f>
        <v>0</v>
      </c>
      <c r="AB27" s="264">
        <f t="shared" si="22"/>
        <v>1</v>
      </c>
      <c r="AC27" s="265">
        <f>IF(I27&lt;193.609,10^(0.722762521*((LOG10(I27/193.609))^2)),1)</f>
        <v>1</v>
      </c>
      <c r="AD27" s="278">
        <f t="shared" si="24"/>
        <v>0</v>
      </c>
      <c r="AE27" s="278">
        <f t="shared" si="25"/>
        <v>0</v>
      </c>
      <c r="AF27" s="278">
        <f t="shared" si="26"/>
        <v>0</v>
      </c>
      <c r="AG27" s="267">
        <f t="shared" si="27"/>
        <v>0</v>
      </c>
      <c r="AH27" s="266">
        <f t="shared" si="28"/>
        <v>0</v>
      </c>
      <c r="AI27" s="266">
        <f t="shared" si="29"/>
        <v>0</v>
      </c>
      <c r="AJ27" s="266">
        <f t="shared" si="30"/>
        <v>0</v>
      </c>
      <c r="AK27" s="268">
        <f t="shared" si="31"/>
        <v>0</v>
      </c>
      <c r="AL27" s="269">
        <f t="shared" si="39"/>
        <v>0</v>
      </c>
      <c r="AM27" s="270" t="e">
        <f t="shared" si="32"/>
        <v>#NUM!</v>
      </c>
      <c r="AN27" s="270" t="e">
        <f t="shared" si="33"/>
        <v>#NUM!</v>
      </c>
      <c r="AO27" s="270" t="e">
        <f t="shared" si="34"/>
        <v>#NUM!</v>
      </c>
      <c r="AP27" s="271"/>
    </row>
    <row r="28" spans="2:43" s="123" customFormat="1" ht="16.5" customHeight="1" thickBot="1">
      <c r="B28" s="202"/>
      <c r="C28" s="202"/>
      <c r="D28" s="202"/>
      <c r="E28" s="202"/>
      <c r="F28" s="203"/>
      <c r="G28" s="202"/>
      <c r="H28" s="204" t="str">
        <f>H27</f>
        <v>KS Raszyn /II Liga/</v>
      </c>
      <c r="I28" s="205"/>
      <c r="J28" s="206"/>
      <c r="K28" s="207"/>
      <c r="L28" s="206"/>
      <c r="M28" s="208"/>
      <c r="N28" s="206"/>
      <c r="O28" s="207"/>
      <c r="P28" s="206"/>
      <c r="Q28" s="207"/>
      <c r="R28" s="209"/>
      <c r="S28" s="207"/>
      <c r="T28" s="209"/>
      <c r="U28" s="207"/>
      <c r="V28" s="279"/>
      <c r="W28" s="279"/>
      <c r="X28" s="305">
        <f ca="1">IF(COUNTBLANK(F22:F27)=0,ROUND(SUM(Y22:Y27)-LARGE(Y22:Y27,6),2),ROUND(SUM(Y22:Y27),2))</f>
        <v>0</v>
      </c>
      <c r="Y28" s="306"/>
      <c r="Z28" s="280">
        <f ca="1">IFERROR(IF(COUNTBLANK(F22:F27)=0,ROUND(SUM(Z22:Z27)-LARGE(Z22:Z27,6),2),SUM(Z22:Z27)),0)</f>
        <v>0</v>
      </c>
      <c r="AA28" s="281"/>
      <c r="AB28" s="282"/>
      <c r="AC28" s="265" t="str">
        <f>H22</f>
        <v>KS Raszyn /II Liga/</v>
      </c>
      <c r="AD28" s="283"/>
      <c r="AE28" s="283"/>
      <c r="AF28" s="284"/>
      <c r="AG28" s="285"/>
      <c r="AH28" s="266"/>
      <c r="AI28" s="266"/>
      <c r="AJ28" s="266"/>
      <c r="AK28" s="267"/>
      <c r="AL28" s="269"/>
      <c r="AM28" s="286"/>
      <c r="AN28" s="286"/>
      <c r="AO28" s="286"/>
      <c r="AP28" s="271"/>
    </row>
    <row r="29" spans="2:43" s="151" customFormat="1" ht="15" customHeight="1">
      <c r="B29" s="317" t="s">
        <v>102</v>
      </c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152"/>
      <c r="S29" s="153"/>
      <c r="T29" s="152"/>
      <c r="U29" s="153"/>
      <c r="V29" s="152"/>
      <c r="W29" s="152"/>
      <c r="X29" s="152"/>
      <c r="Y29" s="152"/>
      <c r="Z29" s="154"/>
      <c r="AC29" s="155"/>
      <c r="AD29" s="156"/>
      <c r="AE29" s="156"/>
      <c r="AF29" s="156"/>
      <c r="AG29" s="157"/>
      <c r="AH29" s="156"/>
      <c r="AI29" s="156"/>
      <c r="AJ29" s="156"/>
      <c r="AK29" s="157"/>
      <c r="AL29" s="158"/>
      <c r="AM29" s="159"/>
      <c r="AN29" s="159"/>
      <c r="AO29" s="159"/>
    </row>
    <row r="30" spans="2:43" s="151" customFormat="1" ht="6" customHeight="1" thickBot="1"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52"/>
      <c r="S30" s="153"/>
      <c r="T30" s="152"/>
      <c r="U30" s="153"/>
      <c r="V30" s="152"/>
      <c r="W30" s="152"/>
      <c r="X30" s="152"/>
      <c r="Y30" s="152"/>
      <c r="Z30" s="154"/>
      <c r="AC30" s="155"/>
      <c r="AD30" s="156"/>
      <c r="AE30" s="156"/>
      <c r="AF30" s="156"/>
      <c r="AG30" s="157"/>
      <c r="AH30" s="156"/>
      <c r="AI30" s="156"/>
      <c r="AJ30" s="156"/>
      <c r="AK30" s="157"/>
      <c r="AL30" s="158"/>
      <c r="AM30" s="159"/>
      <c r="AN30" s="159"/>
      <c r="AO30" s="159"/>
    </row>
    <row r="31" spans="2:43" ht="11.25" customHeight="1">
      <c r="B31" s="318" t="s">
        <v>22</v>
      </c>
      <c r="C31" s="320" t="s">
        <v>78</v>
      </c>
      <c r="D31" s="320" t="s">
        <v>52</v>
      </c>
      <c r="E31" s="322" t="s">
        <v>40</v>
      </c>
      <c r="F31" s="324" t="s">
        <v>0</v>
      </c>
      <c r="G31" s="326" t="s">
        <v>1</v>
      </c>
      <c r="H31" s="161" t="s">
        <v>50</v>
      </c>
      <c r="I31" s="328" t="s">
        <v>3</v>
      </c>
      <c r="J31" s="330" t="s">
        <v>4</v>
      </c>
      <c r="K31" s="331"/>
      <c r="L31" s="331"/>
      <c r="M31" s="331"/>
      <c r="N31" s="331"/>
      <c r="O31" s="332"/>
      <c r="P31" s="333" t="s">
        <v>5</v>
      </c>
      <c r="Q31" s="331"/>
      <c r="R31" s="331"/>
      <c r="S31" s="331"/>
      <c r="T31" s="331"/>
      <c r="U31" s="334"/>
      <c r="V31" s="328" t="s">
        <v>6</v>
      </c>
      <c r="W31" s="162" t="s">
        <v>63</v>
      </c>
      <c r="X31" s="163" t="s">
        <v>75</v>
      </c>
      <c r="Y31" s="336" t="s">
        <v>37</v>
      </c>
      <c r="Z31" s="307" t="s">
        <v>38</v>
      </c>
      <c r="AC31" s="164"/>
      <c r="AD31" s="165"/>
      <c r="AE31" s="165"/>
      <c r="AF31" s="165"/>
      <c r="AG31" s="166"/>
      <c r="AH31" s="165"/>
      <c r="AI31" s="165"/>
      <c r="AJ31" s="165"/>
      <c r="AK31" s="166"/>
    </row>
    <row r="32" spans="2:43" ht="11.25" customHeight="1" thickBot="1">
      <c r="B32" s="319"/>
      <c r="C32" s="321"/>
      <c r="D32" s="321"/>
      <c r="E32" s="323"/>
      <c r="F32" s="325"/>
      <c r="G32" s="327"/>
      <c r="H32" s="168" t="s">
        <v>49</v>
      </c>
      <c r="I32" s="329"/>
      <c r="J32" s="309">
        <v>1</v>
      </c>
      <c r="K32" s="310"/>
      <c r="L32" s="311">
        <v>2</v>
      </c>
      <c r="M32" s="312"/>
      <c r="N32" s="312">
        <v>3</v>
      </c>
      <c r="O32" s="313"/>
      <c r="P32" s="314">
        <v>1</v>
      </c>
      <c r="Q32" s="315"/>
      <c r="R32" s="312">
        <v>2</v>
      </c>
      <c r="S32" s="312"/>
      <c r="T32" s="312">
        <v>3</v>
      </c>
      <c r="U32" s="316"/>
      <c r="V32" s="335"/>
      <c r="W32" s="169" t="s">
        <v>64</v>
      </c>
      <c r="X32" s="170" t="s">
        <v>76</v>
      </c>
      <c r="Y32" s="337"/>
      <c r="Z32" s="308"/>
      <c r="AC32" s="164"/>
      <c r="AD32" s="165"/>
      <c r="AE32" s="165"/>
      <c r="AF32" s="165"/>
      <c r="AG32" s="166" t="s">
        <v>53</v>
      </c>
      <c r="AH32" s="165"/>
      <c r="AI32" s="165"/>
      <c r="AJ32" s="165"/>
      <c r="AK32" s="166" t="s">
        <v>54</v>
      </c>
      <c r="AL32" s="167" t="s">
        <v>55</v>
      </c>
      <c r="AM32" s="122" t="s">
        <v>34</v>
      </c>
      <c r="AN32" s="122" t="s">
        <v>35</v>
      </c>
      <c r="AO32" s="122" t="s">
        <v>36</v>
      </c>
    </row>
    <row r="33" spans="2:43" s="123" customFormat="1" ht="15.75" customHeight="1">
      <c r="B33" s="171" t="s">
        <v>69</v>
      </c>
      <c r="C33" s="250" t="str">
        <f>_xlfn.IFNA(VLOOKUP($F33,'protokół WAGI'!$C$9:$K$40,9,0),"")</f>
        <v/>
      </c>
      <c r="D33" s="251" t="str">
        <f>_xlfn.IFNA(VLOOKUP($F33,'protokół WAGI'!$C$9:$I$40,7,0),"")</f>
        <v/>
      </c>
      <c r="E33" s="252" t="str">
        <f>_xlfn.IFNA(VLOOKUP($F33,'protokół WAGI'!$C$9:$J$40,8,0),"")</f>
        <v/>
      </c>
      <c r="F33" s="172"/>
      <c r="G33" s="241" t="str">
        <f>_xlfn.IFNA(VLOOKUP($F33,'protokół WAGI'!$C$9:$I$40,3,0),"")</f>
        <v/>
      </c>
      <c r="H33" s="242" t="str">
        <f t="shared" ref="H33:H38" si="41">$B$7</f>
        <v>KS Raszyn /II Liga/</v>
      </c>
      <c r="I33" s="243" t="str">
        <f>_xlfn.IFNA(VLOOKUP($F33,'protokół WAGI'!$C$9:$I$40,4,0),"")</f>
        <v/>
      </c>
      <c r="J33" s="173" t="str">
        <f>_xlfn.IFNA(VLOOKUP($F33,'protokół WAGI'!$C$9:$I$40,5,0),"")</f>
        <v/>
      </c>
      <c r="K33" s="179"/>
      <c r="L33" s="180"/>
      <c r="M33" s="211"/>
      <c r="N33" s="212"/>
      <c r="O33" s="213"/>
      <c r="P33" s="174" t="str">
        <f>_xlfn.IFNA(VLOOKUP($F33,'protokół WAGI'!$C$9:$I$40,6,0),"")</f>
        <v/>
      </c>
      <c r="Q33" s="183"/>
      <c r="R33" s="214"/>
      <c r="S33" s="215"/>
      <c r="T33" s="214"/>
      <c r="U33" s="216"/>
      <c r="V33" s="258" t="str">
        <f t="shared" ref="V33:V38" si="42">IF(I33="","",(AG33+AK33))</f>
        <v/>
      </c>
      <c r="W33" s="259">
        <f>IFERROR(AC33,"")</f>
        <v>1</v>
      </c>
      <c r="X33" s="260" t="str">
        <f ca="1">IFERROR(IF((YEAR(TODAY())-G33)&lt;16,30,IF((YEAR(TODAY())-G33)&lt;18,20,IF((YEAR(TODAY())-G33)&lt;21,10,0))),"")</f>
        <v/>
      </c>
      <c r="Y33" s="261" t="str">
        <f ca="1">IFERROR(IF(I33="","",IF(J33="","",ROUND(AC33*AO33,2)*AB33))+X33,"")</f>
        <v/>
      </c>
      <c r="Z33" s="262" t="str">
        <f ca="1">IFERROR(IF(I33=""," ",ROUND(AC33*V33,2)*AB33)+IF(V33&gt;0,X33,0),"")</f>
        <v/>
      </c>
      <c r="AA33" s="263">
        <f ca="1">IFERROR(IF(COUNTBLANK(F33:F38)=0,ROUND(SUM(Z33:Z38)-LARGE(Z33:Z38,6),2),SUM(Z33:Z38)),0)</f>
        <v>0</v>
      </c>
      <c r="AB33" s="264">
        <f t="shared" ref="AB33:AB38" si="43">IF(E33="K",1.4,1)</f>
        <v>1</v>
      </c>
      <c r="AC33" s="265">
        <f t="shared" ref="AC33:AC35" si="44">IF(I33&lt;193.609,10^(0.722762521*((LOG10(I33/193.609))^2)),1)</f>
        <v>1</v>
      </c>
      <c r="AD33" s="266">
        <f t="shared" ref="AD33:AD38" si="45">IF(K33="z",J33,IF(K33="x",J33*(-1),0))</f>
        <v>0</v>
      </c>
      <c r="AE33" s="266">
        <f t="shared" ref="AE33:AE38" si="46">IF(M33="z",L33,IF(M33="x",L33*(-1),0))</f>
        <v>0</v>
      </c>
      <c r="AF33" s="266">
        <f t="shared" ref="AF33:AF38" si="47">IF(O33="z",N33,IF(O33="x",N33*(-1),0))</f>
        <v>0</v>
      </c>
      <c r="AG33" s="267">
        <f t="shared" ref="AG33:AG38" si="48">IF(AND(AD33&lt;0,AE33&lt;0,AF33&lt;0),0,MAX(AD33:AF33))</f>
        <v>0</v>
      </c>
      <c r="AH33" s="266">
        <f t="shared" ref="AH33:AH38" si="49">IF(Q33="z",P33,IF(Q33="x",P33*(-1),0))</f>
        <v>0</v>
      </c>
      <c r="AI33" s="266">
        <f t="shared" ref="AI33:AI38" si="50">IF(S33="z",R33,IF(S33="x",R33*(-1),0))</f>
        <v>0</v>
      </c>
      <c r="AJ33" s="266">
        <f t="shared" ref="AJ33:AJ38" si="51">IF(U33="z",T33,IF(U33="x",T33*(-1),0))</f>
        <v>0</v>
      </c>
      <c r="AK33" s="268">
        <f t="shared" ref="AK33:AK38" si="52">IF(AND(AH33&lt;0,AI33&lt;0,AJ33&lt;0),0,MAX(AH33:AJ33))</f>
        <v>0</v>
      </c>
      <c r="AL33" s="269">
        <f>AG33+AK33</f>
        <v>0</v>
      </c>
      <c r="AM33" s="270" t="e">
        <f t="shared" ref="AM33:AM38" si="53">IF(ISTEXT(O33),AG33,LARGE(J33:N33,1))</f>
        <v>#NUM!</v>
      </c>
      <c r="AN33" s="270" t="e">
        <f t="shared" ref="AN33:AN38" si="54">IF(ISTEXT(U33),AK33,LARGE(P33:T33,1))</f>
        <v>#NUM!</v>
      </c>
      <c r="AO33" s="270" t="e">
        <f t="shared" ref="AO33:AO38" si="55">AM33+AN33</f>
        <v>#NUM!</v>
      </c>
      <c r="AP33" s="271"/>
    </row>
    <row r="34" spans="2:43" s="123" customFormat="1" ht="15.75" customHeight="1">
      <c r="B34" s="177" t="s">
        <v>70</v>
      </c>
      <c r="C34" s="253" t="str">
        <f>_xlfn.IFNA(VLOOKUP($F34,'protokół WAGI'!$C$9:$K$40,9,0),"")</f>
        <v/>
      </c>
      <c r="D34" s="254" t="str">
        <f>_xlfn.IFNA(VLOOKUP($F34,'protokół WAGI'!$C$9:$I$40,7,0),"")</f>
        <v/>
      </c>
      <c r="E34" s="252" t="str">
        <f>_xlfn.IFNA(VLOOKUP($F34,'protokół WAGI'!$C$9:$J$40,8,0),"")</f>
        <v/>
      </c>
      <c r="F34" s="178"/>
      <c r="G34" s="244" t="str">
        <f>_xlfn.IFNA(VLOOKUP($F34,'protokół WAGI'!$C$9:$I$40,3,0),"")</f>
        <v/>
      </c>
      <c r="H34" s="245" t="str">
        <f t="shared" si="41"/>
        <v>KS Raszyn /II Liga/</v>
      </c>
      <c r="I34" s="246" t="str">
        <f>_xlfn.IFNA(VLOOKUP($F34,'protokół WAGI'!$C$9:$I$40,4,0),"")</f>
        <v/>
      </c>
      <c r="J34" s="187" t="str">
        <f>_xlfn.IFNA(VLOOKUP($F34,'protokół WAGI'!$C$9:$I$40,5,0),"")</f>
        <v/>
      </c>
      <c r="K34" s="181"/>
      <c r="L34" s="217"/>
      <c r="M34" s="181"/>
      <c r="N34" s="218"/>
      <c r="O34" s="219"/>
      <c r="P34" s="182" t="str">
        <f>_xlfn.IFNA(VLOOKUP($F34,'protokół WAGI'!$C$9:$I$40,6,0),"")</f>
        <v/>
      </c>
      <c r="Q34" s="185"/>
      <c r="R34" s="184"/>
      <c r="S34" s="185"/>
      <c r="T34" s="184"/>
      <c r="U34" s="186"/>
      <c r="V34" s="272" t="str">
        <f t="shared" si="42"/>
        <v/>
      </c>
      <c r="W34" s="273">
        <f t="shared" ref="W34:W38" si="56">IFERROR(AC34,"")</f>
        <v>1</v>
      </c>
      <c r="X34" s="260" t="str">
        <f t="shared" ref="X34:X38" ca="1" si="57">IFERROR(IF((YEAR(TODAY())-G34)&lt;16,30,IF((YEAR(TODAY())-G34)&lt;18,20,IF((YEAR(TODAY())-G34)&lt;21,10,0))),"")</f>
        <v/>
      </c>
      <c r="Y34" s="261" t="str">
        <f t="shared" ref="Y34:Y38" ca="1" si="58">IFERROR(IF(I34="","",IF(J34="","",ROUND(AC34*AO34,2)*AB34))+X34,"")</f>
        <v/>
      </c>
      <c r="Z34" s="262" t="str">
        <f t="shared" ref="Z34:Z36" ca="1" si="59">IFERROR(IF(I34=""," ",ROUND(AC34*V34,2)*AB34)+IF(V34&gt;0,X34,0),"")</f>
        <v/>
      </c>
      <c r="AA34" s="263">
        <f ca="1">IFERROR(IF(COUNTBLANK(F33:F38)=0,ROUND(SUM(Z33:Z38)-LARGE(Z33:Z38,6),2),SUM(Z33:Z38)),0)</f>
        <v>0</v>
      </c>
      <c r="AB34" s="264">
        <f t="shared" si="43"/>
        <v>1</v>
      </c>
      <c r="AC34" s="265">
        <f t="shared" si="44"/>
        <v>1</v>
      </c>
      <c r="AD34" s="266">
        <f t="shared" si="45"/>
        <v>0</v>
      </c>
      <c r="AE34" s="266">
        <f t="shared" si="46"/>
        <v>0</v>
      </c>
      <c r="AF34" s="266">
        <f t="shared" si="47"/>
        <v>0</v>
      </c>
      <c r="AG34" s="267">
        <f t="shared" si="48"/>
        <v>0</v>
      </c>
      <c r="AH34" s="266">
        <f t="shared" si="49"/>
        <v>0</v>
      </c>
      <c r="AI34" s="266">
        <f t="shared" si="50"/>
        <v>0</v>
      </c>
      <c r="AJ34" s="266">
        <f t="shared" si="51"/>
        <v>0</v>
      </c>
      <c r="AK34" s="268">
        <f t="shared" si="52"/>
        <v>0</v>
      </c>
      <c r="AL34" s="269">
        <f t="shared" ref="AL34:AL38" si="60">AG34+AK34</f>
        <v>0</v>
      </c>
      <c r="AM34" s="270" t="e">
        <f t="shared" si="53"/>
        <v>#NUM!</v>
      </c>
      <c r="AN34" s="270" t="e">
        <f t="shared" si="54"/>
        <v>#NUM!</v>
      </c>
      <c r="AO34" s="270" t="e">
        <f t="shared" si="55"/>
        <v>#NUM!</v>
      </c>
      <c r="AP34" s="271"/>
    </row>
    <row r="35" spans="2:43" s="123" customFormat="1" ht="15.75" customHeight="1">
      <c r="B35" s="177" t="s">
        <v>71</v>
      </c>
      <c r="C35" s="253" t="str">
        <f>_xlfn.IFNA(VLOOKUP($F35,'protokół WAGI'!$C$9:$K$40,9,0),"")</f>
        <v/>
      </c>
      <c r="D35" s="254" t="str">
        <f>_xlfn.IFNA(VLOOKUP($F35,'protokół WAGI'!$C$9:$I$40,7,0),"")</f>
        <v/>
      </c>
      <c r="E35" s="252" t="str">
        <f>_xlfn.IFNA(VLOOKUP($F35,'protokół WAGI'!$C$9:$J$40,8,0),"")</f>
        <v/>
      </c>
      <c r="F35" s="178"/>
      <c r="G35" s="244" t="str">
        <f>_xlfn.IFNA(VLOOKUP($F35,'protokół WAGI'!$C$9:$I$40,3,0),"")</f>
        <v/>
      </c>
      <c r="H35" s="245" t="str">
        <f t="shared" si="41"/>
        <v>KS Raszyn /II Liga/</v>
      </c>
      <c r="I35" s="246" t="str">
        <f>_xlfn.IFNA(VLOOKUP($F35,'protokół WAGI'!$C$9:$I$40,4,0),"")</f>
        <v/>
      </c>
      <c r="J35" s="187" t="str">
        <f>_xlfn.IFNA(VLOOKUP($F35,'protokół WAGI'!$C$9:$I$40,5,0),"")</f>
        <v/>
      </c>
      <c r="K35" s="181"/>
      <c r="L35" s="217"/>
      <c r="M35" s="181"/>
      <c r="N35" s="184"/>
      <c r="O35" s="186"/>
      <c r="P35" s="182" t="str">
        <f>_xlfn.IFNA(VLOOKUP($F35,'protokół WAGI'!$C$9:$I$40,6,0),"")</f>
        <v/>
      </c>
      <c r="Q35" s="185"/>
      <c r="R35" s="184"/>
      <c r="S35" s="185"/>
      <c r="T35" s="184"/>
      <c r="U35" s="186"/>
      <c r="V35" s="272" t="str">
        <f t="shared" si="42"/>
        <v/>
      </c>
      <c r="W35" s="273">
        <f t="shared" si="56"/>
        <v>1</v>
      </c>
      <c r="X35" s="260" t="str">
        <f t="shared" ca="1" si="57"/>
        <v/>
      </c>
      <c r="Y35" s="261" t="str">
        <f t="shared" ca="1" si="58"/>
        <v/>
      </c>
      <c r="Z35" s="262" t="str">
        <f t="shared" ca="1" si="59"/>
        <v/>
      </c>
      <c r="AA35" s="263">
        <f ca="1">IFERROR(IF(COUNTBLANK(F33:F38)=0,ROUND(SUM(Z33:Z38)-LARGE(Z33:Z38,6),2),SUM(Z33:Z38)),0)</f>
        <v>0</v>
      </c>
      <c r="AB35" s="264">
        <f t="shared" si="43"/>
        <v>1</v>
      </c>
      <c r="AC35" s="265">
        <f t="shared" si="44"/>
        <v>1</v>
      </c>
      <c r="AD35" s="266">
        <f t="shared" si="45"/>
        <v>0</v>
      </c>
      <c r="AE35" s="266">
        <f t="shared" si="46"/>
        <v>0</v>
      </c>
      <c r="AF35" s="266">
        <f t="shared" si="47"/>
        <v>0</v>
      </c>
      <c r="AG35" s="267">
        <f t="shared" si="48"/>
        <v>0</v>
      </c>
      <c r="AH35" s="266">
        <f t="shared" si="49"/>
        <v>0</v>
      </c>
      <c r="AI35" s="266">
        <f t="shared" si="50"/>
        <v>0</v>
      </c>
      <c r="AJ35" s="266">
        <f t="shared" si="51"/>
        <v>0</v>
      </c>
      <c r="AK35" s="268">
        <f t="shared" si="52"/>
        <v>0</v>
      </c>
      <c r="AL35" s="269">
        <f t="shared" si="60"/>
        <v>0</v>
      </c>
      <c r="AM35" s="270" t="e">
        <f t="shared" si="53"/>
        <v>#NUM!</v>
      </c>
      <c r="AN35" s="270" t="e">
        <f t="shared" si="54"/>
        <v>#NUM!</v>
      </c>
      <c r="AO35" s="270" t="e">
        <f t="shared" si="55"/>
        <v>#NUM!</v>
      </c>
      <c r="AP35" s="271"/>
    </row>
    <row r="36" spans="2:43" s="123" customFormat="1" ht="15.75" customHeight="1">
      <c r="B36" s="177" t="s">
        <v>72</v>
      </c>
      <c r="C36" s="253" t="str">
        <f>_xlfn.IFNA(VLOOKUP($F36,'protokół WAGI'!$C$9:$K$40,9,0),"")</f>
        <v/>
      </c>
      <c r="D36" s="254" t="str">
        <f>_xlfn.IFNA(VLOOKUP($F36,'protokół WAGI'!$C$9:$I$40,7,0),"")</f>
        <v/>
      </c>
      <c r="E36" s="252" t="str">
        <f>_xlfn.IFNA(VLOOKUP($F36,'protokół WAGI'!$C$9:$J$40,8,0),"")</f>
        <v/>
      </c>
      <c r="F36" s="178"/>
      <c r="G36" s="244" t="str">
        <f>_xlfn.IFNA(VLOOKUP($F36,'protokół WAGI'!$C$9:$I$40,3,0),"")</f>
        <v/>
      </c>
      <c r="H36" s="245" t="str">
        <f t="shared" si="41"/>
        <v>KS Raszyn /II Liga/</v>
      </c>
      <c r="I36" s="246" t="str">
        <f>_xlfn.IFNA(VLOOKUP($F36,'protokół WAGI'!$C$9:$I$40,4,0),"")</f>
        <v/>
      </c>
      <c r="J36" s="187" t="str">
        <f>_xlfn.IFNA(VLOOKUP($F36,'protokół WAGI'!$C$9:$I$40,5,0),"")</f>
        <v/>
      </c>
      <c r="K36" s="220"/>
      <c r="L36" s="221"/>
      <c r="M36" s="220"/>
      <c r="N36" s="222"/>
      <c r="O36" s="190"/>
      <c r="P36" s="182" t="str">
        <f>_xlfn.IFNA(VLOOKUP($F36,'protokół WAGI'!$C$9:$I$40,6,0),"")</f>
        <v/>
      </c>
      <c r="Q36" s="189"/>
      <c r="R36" s="184"/>
      <c r="S36" s="185"/>
      <c r="T36" s="184"/>
      <c r="U36" s="186"/>
      <c r="V36" s="272" t="str">
        <f t="shared" si="42"/>
        <v/>
      </c>
      <c r="W36" s="273">
        <f t="shared" si="56"/>
        <v>1</v>
      </c>
      <c r="X36" s="260" t="str">
        <f t="shared" ca="1" si="57"/>
        <v/>
      </c>
      <c r="Y36" s="261" t="str">
        <f t="shared" ca="1" si="58"/>
        <v/>
      </c>
      <c r="Z36" s="262" t="str">
        <f t="shared" ca="1" si="59"/>
        <v/>
      </c>
      <c r="AA36" s="263">
        <f ca="1">IFERROR(IF(COUNTBLANK(F33:F38)=0,ROUND(SUM(Z33:Z38)-LARGE(Z33:Z38,6),2),SUM(Z33:Z38)),0)</f>
        <v>0</v>
      </c>
      <c r="AB36" s="274">
        <f t="shared" si="43"/>
        <v>1</v>
      </c>
      <c r="AC36" s="265">
        <f>IF(I36&lt;193.609,10^(0.722762521*((LOG10(I36/193.609))^2)),1)</f>
        <v>1</v>
      </c>
      <c r="AD36" s="266">
        <f t="shared" si="45"/>
        <v>0</v>
      </c>
      <c r="AE36" s="266">
        <f t="shared" si="46"/>
        <v>0</v>
      </c>
      <c r="AF36" s="266">
        <f t="shared" si="47"/>
        <v>0</v>
      </c>
      <c r="AG36" s="267">
        <f t="shared" si="48"/>
        <v>0</v>
      </c>
      <c r="AH36" s="266">
        <f t="shared" si="49"/>
        <v>0</v>
      </c>
      <c r="AI36" s="266">
        <f t="shared" si="50"/>
        <v>0</v>
      </c>
      <c r="AJ36" s="266">
        <f t="shared" si="51"/>
        <v>0</v>
      </c>
      <c r="AK36" s="268">
        <f t="shared" si="52"/>
        <v>0</v>
      </c>
      <c r="AL36" s="269">
        <f t="shared" si="60"/>
        <v>0</v>
      </c>
      <c r="AM36" s="270" t="e">
        <f t="shared" si="53"/>
        <v>#NUM!</v>
      </c>
      <c r="AN36" s="270" t="e">
        <f t="shared" si="54"/>
        <v>#NUM!</v>
      </c>
      <c r="AO36" s="270" t="e">
        <f t="shared" si="55"/>
        <v>#NUM!</v>
      </c>
      <c r="AP36" s="271"/>
      <c r="AQ36" s="191"/>
    </row>
    <row r="37" spans="2:43" s="123" customFormat="1" ht="15.75" customHeight="1">
      <c r="B37" s="177" t="s">
        <v>73</v>
      </c>
      <c r="C37" s="253" t="str">
        <f>_xlfn.IFNA(VLOOKUP($F37,'protokół WAGI'!$C$9:$K$40,9,0),"")</f>
        <v/>
      </c>
      <c r="D37" s="254" t="str">
        <f>_xlfn.IFNA(VLOOKUP($F37,'protokół WAGI'!$C$9:$I$40,7,0),"")</f>
        <v/>
      </c>
      <c r="E37" s="252" t="str">
        <f>_xlfn.IFNA(VLOOKUP($F37,'protokół WAGI'!$C$9:$J$40,8,0),"")</f>
        <v/>
      </c>
      <c r="F37" s="178"/>
      <c r="G37" s="244" t="str">
        <f>_xlfn.IFNA(VLOOKUP($F37,'protokół WAGI'!$C$9:$I$40,3,0),"")</f>
        <v/>
      </c>
      <c r="H37" s="245" t="str">
        <f t="shared" si="41"/>
        <v>KS Raszyn /II Liga/</v>
      </c>
      <c r="I37" s="246" t="str">
        <f>_xlfn.IFNA(VLOOKUP($F37,'protokół WAGI'!$C$9:$I$40,4,0),"")</f>
        <v/>
      </c>
      <c r="J37" s="187" t="str">
        <f>_xlfn.IFNA(VLOOKUP($F37,'protokół WAGI'!$C$9:$I$40,5,0),"")</f>
        <v/>
      </c>
      <c r="K37" s="181"/>
      <c r="L37" s="217"/>
      <c r="M37" s="181"/>
      <c r="N37" s="218"/>
      <c r="O37" s="186"/>
      <c r="P37" s="182" t="str">
        <f>_xlfn.IFNA(VLOOKUP($F37,'protokół WAGI'!$C$9:$I$40,6,0),"")</f>
        <v/>
      </c>
      <c r="Q37" s="185"/>
      <c r="R37" s="188"/>
      <c r="S37" s="189"/>
      <c r="T37" s="188"/>
      <c r="U37" s="190"/>
      <c r="V37" s="272" t="str">
        <f t="shared" si="42"/>
        <v/>
      </c>
      <c r="W37" s="273">
        <f t="shared" si="56"/>
        <v>1</v>
      </c>
      <c r="X37" s="260" t="str">
        <f t="shared" ca="1" si="57"/>
        <v/>
      </c>
      <c r="Y37" s="261" t="str">
        <f t="shared" ca="1" si="58"/>
        <v/>
      </c>
      <c r="Z37" s="262" t="str">
        <f ca="1">IFERROR(IF(I37=""," ",ROUND(AC37*V37,2)*AB37)+IF(V37&gt;0,X37,0),"")</f>
        <v/>
      </c>
      <c r="AA37" s="263">
        <f ca="1">IFERROR(IF(COUNTBLANK(F33:F38)=0,ROUND(SUM(Z33:Z38)-LARGE(Z33:Z38,6),2),SUM(Z33:Z38)),0)</f>
        <v>0</v>
      </c>
      <c r="AB37" s="264">
        <f t="shared" si="43"/>
        <v>1</v>
      </c>
      <c r="AC37" s="265">
        <f>IF(I37&lt;193.609,10^(0.722762521*((LOG10(I37/193.609))^2)),1)</f>
        <v>1</v>
      </c>
      <c r="AD37" s="266">
        <f t="shared" si="45"/>
        <v>0</v>
      </c>
      <c r="AE37" s="266">
        <f t="shared" si="46"/>
        <v>0</v>
      </c>
      <c r="AF37" s="266">
        <f t="shared" si="47"/>
        <v>0</v>
      </c>
      <c r="AG37" s="267">
        <f t="shared" si="48"/>
        <v>0</v>
      </c>
      <c r="AH37" s="266">
        <f t="shared" si="49"/>
        <v>0</v>
      </c>
      <c r="AI37" s="266">
        <f t="shared" si="50"/>
        <v>0</v>
      </c>
      <c r="AJ37" s="266">
        <f t="shared" si="51"/>
        <v>0</v>
      </c>
      <c r="AK37" s="268">
        <f t="shared" si="52"/>
        <v>0</v>
      </c>
      <c r="AL37" s="269">
        <f t="shared" si="60"/>
        <v>0</v>
      </c>
      <c r="AM37" s="270" t="e">
        <f t="shared" si="53"/>
        <v>#NUM!</v>
      </c>
      <c r="AN37" s="270" t="e">
        <f t="shared" si="54"/>
        <v>#NUM!</v>
      </c>
      <c r="AO37" s="270" t="e">
        <f t="shared" si="55"/>
        <v>#NUM!</v>
      </c>
      <c r="AP37" s="271"/>
    </row>
    <row r="38" spans="2:43" s="123" customFormat="1" ht="15.75" customHeight="1" thickBot="1">
      <c r="B38" s="192" t="s">
        <v>74</v>
      </c>
      <c r="C38" s="255" t="str">
        <f>_xlfn.IFNA(VLOOKUP($F38,'protokół WAGI'!$C$9:$K$40,9,0),"")</f>
        <v/>
      </c>
      <c r="D38" s="256" t="str">
        <f>_xlfn.IFNA(VLOOKUP($F38,'protokół WAGI'!$C$9:$I$40,7,0),"")</f>
        <v/>
      </c>
      <c r="E38" s="257" t="str">
        <f>_xlfn.IFNA(VLOOKUP($F38,'protokół WAGI'!$C$9:$J$40,8,0),"")</f>
        <v/>
      </c>
      <c r="F38" s="193"/>
      <c r="G38" s="247" t="str">
        <f>_xlfn.IFNA(VLOOKUP($F38,'protokół WAGI'!$C$9:$I$40,3,0),"")</f>
        <v/>
      </c>
      <c r="H38" s="248" t="str">
        <f t="shared" si="41"/>
        <v>KS Raszyn /II Liga/</v>
      </c>
      <c r="I38" s="249" t="str">
        <f>_xlfn.IFNA(VLOOKUP($F38,'protokół WAGI'!$C$9:$I$40,4,0),"")</f>
        <v/>
      </c>
      <c r="J38" s="194" t="str">
        <f>_xlfn.IFNA(VLOOKUP($F38,'protokół WAGI'!$C$9:$I$40,5,0),"")</f>
        <v/>
      </c>
      <c r="K38" s="195"/>
      <c r="L38" s="196"/>
      <c r="M38" s="195"/>
      <c r="N38" s="197"/>
      <c r="O38" s="198"/>
      <c r="P38" s="199" t="str">
        <f>_xlfn.IFNA(VLOOKUP($F38,'protokół WAGI'!$C$9:$I$40,6,0),"")</f>
        <v/>
      </c>
      <c r="Q38" s="200"/>
      <c r="R38" s="201"/>
      <c r="S38" s="200"/>
      <c r="T38" s="201"/>
      <c r="U38" s="198"/>
      <c r="V38" s="275" t="str">
        <f t="shared" si="42"/>
        <v/>
      </c>
      <c r="W38" s="276">
        <f t="shared" si="56"/>
        <v>1</v>
      </c>
      <c r="X38" s="260" t="str">
        <f t="shared" ca="1" si="57"/>
        <v/>
      </c>
      <c r="Y38" s="261" t="str">
        <f t="shared" ca="1" si="58"/>
        <v/>
      </c>
      <c r="Z38" s="277" t="str">
        <f t="shared" ref="Z38" ca="1" si="61">IFERROR(IF(I38=""," ",ROUND(AC38*V38,2)*AB38)+IF(V38&gt;0,X38,0),"")</f>
        <v/>
      </c>
      <c r="AA38" s="263">
        <f ca="1">IFERROR(IF(COUNTBLANK(F33:F38)=0,ROUND(SUM(Z33:Z38)-LARGE(Z33:Z38,6),2),SUM(Z33:Z38)),0)</f>
        <v>0</v>
      </c>
      <c r="AB38" s="264">
        <f t="shared" si="43"/>
        <v>1</v>
      </c>
      <c r="AC38" s="265">
        <f>IF(I38&lt;193.609,10^(0.722762521*((LOG10(I38/193.609))^2)),1)</f>
        <v>1</v>
      </c>
      <c r="AD38" s="278">
        <f t="shared" si="45"/>
        <v>0</v>
      </c>
      <c r="AE38" s="278">
        <f t="shared" si="46"/>
        <v>0</v>
      </c>
      <c r="AF38" s="278">
        <f t="shared" si="47"/>
        <v>0</v>
      </c>
      <c r="AG38" s="267">
        <f t="shared" si="48"/>
        <v>0</v>
      </c>
      <c r="AH38" s="266">
        <f t="shared" si="49"/>
        <v>0</v>
      </c>
      <c r="AI38" s="266">
        <f t="shared" si="50"/>
        <v>0</v>
      </c>
      <c r="AJ38" s="266">
        <f t="shared" si="51"/>
        <v>0</v>
      </c>
      <c r="AK38" s="268">
        <f t="shared" si="52"/>
        <v>0</v>
      </c>
      <c r="AL38" s="269">
        <f t="shared" si="60"/>
        <v>0</v>
      </c>
      <c r="AM38" s="270" t="e">
        <f t="shared" si="53"/>
        <v>#NUM!</v>
      </c>
      <c r="AN38" s="270" t="e">
        <f t="shared" si="54"/>
        <v>#NUM!</v>
      </c>
      <c r="AO38" s="270" t="e">
        <f t="shared" si="55"/>
        <v>#NUM!</v>
      </c>
      <c r="AP38" s="271"/>
    </row>
    <row r="39" spans="2:43" s="123" customFormat="1" ht="16.5" customHeight="1" thickBot="1">
      <c r="B39" s="202"/>
      <c r="C39" s="202"/>
      <c r="D39" s="202"/>
      <c r="E39" s="202"/>
      <c r="F39" s="203"/>
      <c r="G39" s="202"/>
      <c r="H39" s="204" t="str">
        <f>H38</f>
        <v>KS Raszyn /II Liga/</v>
      </c>
      <c r="I39" s="205"/>
      <c r="J39" s="206"/>
      <c r="K39" s="207"/>
      <c r="L39" s="206"/>
      <c r="M39" s="208"/>
      <c r="N39" s="206"/>
      <c r="O39" s="207"/>
      <c r="P39" s="206"/>
      <c r="Q39" s="207"/>
      <c r="R39" s="209"/>
      <c r="S39" s="207"/>
      <c r="T39" s="209"/>
      <c r="U39" s="207"/>
      <c r="V39" s="279"/>
      <c r="W39" s="279"/>
      <c r="X39" s="305">
        <f ca="1">IF(COUNTBLANK(F33:F38)=0,ROUND(SUM(Y33:Y38)-LARGE(Y33:Y38,6),2),ROUND(SUM(Y33:Y38),2))</f>
        <v>0</v>
      </c>
      <c r="Y39" s="306"/>
      <c r="Z39" s="280">
        <f ca="1">IFERROR(IF(COUNTBLANK(F33:F38)=0,ROUND(SUM(Z33:Z38)-LARGE(Z33:Z38,6),2),SUM(Z33:Z38)),0)</f>
        <v>0</v>
      </c>
      <c r="AA39" s="281"/>
      <c r="AB39" s="282"/>
      <c r="AC39" s="265" t="str">
        <f>H33</f>
        <v>KS Raszyn /II Liga/</v>
      </c>
      <c r="AD39" s="283"/>
      <c r="AE39" s="283"/>
      <c r="AF39" s="284"/>
      <c r="AG39" s="285"/>
      <c r="AH39" s="266"/>
      <c r="AI39" s="266"/>
      <c r="AJ39" s="266"/>
      <c r="AK39" s="267"/>
      <c r="AL39" s="269"/>
      <c r="AM39" s="286"/>
      <c r="AN39" s="286"/>
      <c r="AO39" s="286"/>
      <c r="AP39" s="271"/>
    </row>
    <row r="40" spans="2:43" s="151" customFormat="1" ht="15" customHeight="1">
      <c r="B40" s="317" t="s">
        <v>96</v>
      </c>
      <c r="C40" s="317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152"/>
      <c r="S40" s="153"/>
      <c r="T40" s="152"/>
      <c r="U40" s="153"/>
      <c r="V40" s="152"/>
      <c r="W40" s="152"/>
      <c r="X40" s="152"/>
      <c r="Y40" s="152"/>
      <c r="Z40" s="154"/>
      <c r="AC40" s="155"/>
      <c r="AD40" s="156"/>
      <c r="AE40" s="156"/>
      <c r="AF40" s="156"/>
      <c r="AG40" s="157"/>
      <c r="AH40" s="156"/>
      <c r="AI40" s="156"/>
      <c r="AJ40" s="156"/>
      <c r="AK40" s="157"/>
      <c r="AL40" s="158"/>
      <c r="AM40" s="159"/>
      <c r="AN40" s="159"/>
      <c r="AO40" s="159"/>
    </row>
    <row r="41" spans="2:43" s="151" customFormat="1" ht="6" customHeight="1" thickBot="1"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52"/>
      <c r="S41" s="153"/>
      <c r="T41" s="152"/>
      <c r="U41" s="153"/>
      <c r="V41" s="152"/>
      <c r="W41" s="152"/>
      <c r="X41" s="152"/>
      <c r="Y41" s="152"/>
      <c r="Z41" s="154"/>
      <c r="AC41" s="155"/>
      <c r="AD41" s="156"/>
      <c r="AE41" s="156"/>
      <c r="AF41" s="156"/>
      <c r="AG41" s="157"/>
      <c r="AH41" s="156"/>
      <c r="AI41" s="156"/>
      <c r="AJ41" s="156"/>
      <c r="AK41" s="157"/>
      <c r="AL41" s="158"/>
      <c r="AM41" s="159"/>
      <c r="AN41" s="159"/>
      <c r="AO41" s="159"/>
    </row>
    <row r="42" spans="2:43" ht="11.25" customHeight="1">
      <c r="B42" s="318" t="s">
        <v>22</v>
      </c>
      <c r="C42" s="320" t="s">
        <v>78</v>
      </c>
      <c r="D42" s="320" t="s">
        <v>52</v>
      </c>
      <c r="E42" s="322" t="s">
        <v>40</v>
      </c>
      <c r="F42" s="324" t="s">
        <v>0</v>
      </c>
      <c r="G42" s="326" t="s">
        <v>1</v>
      </c>
      <c r="H42" s="161" t="s">
        <v>50</v>
      </c>
      <c r="I42" s="328" t="s">
        <v>3</v>
      </c>
      <c r="J42" s="330" t="s">
        <v>4</v>
      </c>
      <c r="K42" s="331"/>
      <c r="L42" s="331"/>
      <c r="M42" s="331"/>
      <c r="N42" s="331"/>
      <c r="O42" s="332"/>
      <c r="P42" s="333" t="s">
        <v>5</v>
      </c>
      <c r="Q42" s="331"/>
      <c r="R42" s="331"/>
      <c r="S42" s="331"/>
      <c r="T42" s="331"/>
      <c r="U42" s="334"/>
      <c r="V42" s="328" t="s">
        <v>6</v>
      </c>
      <c r="W42" s="162" t="s">
        <v>63</v>
      </c>
      <c r="X42" s="163" t="s">
        <v>75</v>
      </c>
      <c r="Y42" s="336" t="s">
        <v>37</v>
      </c>
      <c r="Z42" s="307" t="s">
        <v>38</v>
      </c>
      <c r="AC42" s="164"/>
      <c r="AD42" s="165"/>
      <c r="AE42" s="165"/>
      <c r="AF42" s="165"/>
      <c r="AG42" s="166"/>
      <c r="AH42" s="165"/>
      <c r="AI42" s="165"/>
      <c r="AJ42" s="165"/>
      <c r="AK42" s="166"/>
    </row>
    <row r="43" spans="2:43" ht="13.5" thickBot="1">
      <c r="B43" s="319"/>
      <c r="C43" s="321"/>
      <c r="D43" s="321"/>
      <c r="E43" s="323"/>
      <c r="F43" s="325"/>
      <c r="G43" s="327"/>
      <c r="H43" s="168" t="s">
        <v>49</v>
      </c>
      <c r="I43" s="329"/>
      <c r="J43" s="309">
        <v>1</v>
      </c>
      <c r="K43" s="310"/>
      <c r="L43" s="311">
        <v>2</v>
      </c>
      <c r="M43" s="312"/>
      <c r="N43" s="312">
        <v>3</v>
      </c>
      <c r="O43" s="313"/>
      <c r="P43" s="314">
        <v>1</v>
      </c>
      <c r="Q43" s="315"/>
      <c r="R43" s="312">
        <v>2</v>
      </c>
      <c r="S43" s="312"/>
      <c r="T43" s="312">
        <v>3</v>
      </c>
      <c r="U43" s="316"/>
      <c r="V43" s="335"/>
      <c r="W43" s="169" t="s">
        <v>64</v>
      </c>
      <c r="X43" s="170" t="s">
        <v>76</v>
      </c>
      <c r="Y43" s="337"/>
      <c r="Z43" s="308"/>
      <c r="AC43" s="164"/>
      <c r="AD43" s="165"/>
      <c r="AE43" s="165"/>
      <c r="AF43" s="165"/>
      <c r="AG43" s="166" t="s">
        <v>53</v>
      </c>
      <c r="AH43" s="165"/>
      <c r="AI43" s="165"/>
      <c r="AJ43" s="165"/>
      <c r="AK43" s="166" t="s">
        <v>54</v>
      </c>
      <c r="AL43" s="167" t="s">
        <v>55</v>
      </c>
      <c r="AM43" s="122" t="s">
        <v>34</v>
      </c>
      <c r="AN43" s="122" t="s">
        <v>35</v>
      </c>
      <c r="AO43" s="122" t="s">
        <v>36</v>
      </c>
    </row>
    <row r="44" spans="2:43" s="123" customFormat="1" ht="15.75" customHeight="1">
      <c r="B44" s="171" t="s">
        <v>69</v>
      </c>
      <c r="C44" s="250" t="str">
        <f>_xlfn.IFNA(VLOOKUP($F44,'protokół WAGI'!$C$9:$K$40,9,0),"")</f>
        <v/>
      </c>
      <c r="D44" s="251" t="str">
        <f>_xlfn.IFNA(VLOOKUP($F44,'protokół WAGI'!$C$9:$I$40,7,0),"")</f>
        <v/>
      </c>
      <c r="E44" s="252" t="str">
        <f>_xlfn.IFNA(VLOOKUP($F44,'protokół WAGI'!$C$9:$J$40,8,0),"")</f>
        <v/>
      </c>
      <c r="F44" s="172"/>
      <c r="G44" s="241" t="str">
        <f>_xlfn.IFNA(VLOOKUP($F44,'protokół WAGI'!$C$9:$I$40,3,0),"")</f>
        <v/>
      </c>
      <c r="H44" s="242" t="str">
        <f t="shared" ref="H44:H49" si="62">$B$7</f>
        <v>KS Raszyn /II Liga/</v>
      </c>
      <c r="I44" s="243" t="str">
        <f>_xlfn.IFNA(VLOOKUP($F44,'protokół WAGI'!$C$9:$I$40,4,0),"")</f>
        <v/>
      </c>
      <c r="J44" s="173" t="str">
        <f>_xlfn.IFNA(VLOOKUP($F44,'protokół WAGI'!$C$9:$I$40,5,0),"")</f>
        <v/>
      </c>
      <c r="K44" s="179"/>
      <c r="L44" s="180"/>
      <c r="M44" s="211"/>
      <c r="N44" s="212"/>
      <c r="O44" s="213"/>
      <c r="P44" s="174" t="str">
        <f>_xlfn.IFNA(VLOOKUP($F44,'protokół WAGI'!$C$9:$I$40,6,0),"")</f>
        <v/>
      </c>
      <c r="Q44" s="183"/>
      <c r="R44" s="214"/>
      <c r="S44" s="215"/>
      <c r="T44" s="214"/>
      <c r="U44" s="216"/>
      <c r="V44" s="258" t="str">
        <f t="shared" ref="V44:V49" si="63">IF(I44="","",(AG44+AK44))</f>
        <v/>
      </c>
      <c r="W44" s="259">
        <f>IFERROR(AC44,"")</f>
        <v>1</v>
      </c>
      <c r="X44" s="260" t="str">
        <f ca="1">IFERROR(IF((YEAR(TODAY())-G44)&lt;16,30,IF((YEAR(TODAY())-G44)&lt;18,20,IF((YEAR(TODAY())-G44)&lt;21,10,0))),"")</f>
        <v/>
      </c>
      <c r="Y44" s="261" t="str">
        <f ca="1">IFERROR(IF(I44="","",IF(J44="","",ROUND(AC44*AO44,2)*AB44))+X44,"")</f>
        <v/>
      </c>
      <c r="Z44" s="262" t="str">
        <f ca="1">IFERROR(IF(I44=""," ",ROUND(AC44*V44,2)*AB44)+IF(V44&gt;0,X44,0),"")</f>
        <v/>
      </c>
      <c r="AA44" s="263">
        <f ca="1">IFERROR(IF(COUNTBLANK(F44:F49)=0,ROUND(SUM(Z44:Z49)-LARGE(Z44:Z49,6),2),SUM(Z44:Z49)),0)</f>
        <v>0</v>
      </c>
      <c r="AB44" s="264">
        <f t="shared" ref="AB44:AB49" si="64">IF(E44="K",1.4,1)</f>
        <v>1</v>
      </c>
      <c r="AC44" s="265">
        <f t="shared" ref="AC44:AC46" si="65">IF(I44&lt;193.609,10^(0.722762521*((LOG10(I44/193.609))^2)),1)</f>
        <v>1</v>
      </c>
      <c r="AD44" s="266">
        <f t="shared" ref="AD44:AD49" si="66">IF(K44="z",J44,IF(K44="x",J44*(-1),0))</f>
        <v>0</v>
      </c>
      <c r="AE44" s="266">
        <f t="shared" ref="AE44:AE49" si="67">IF(M44="z",L44,IF(M44="x",L44*(-1),0))</f>
        <v>0</v>
      </c>
      <c r="AF44" s="266">
        <f t="shared" ref="AF44:AF49" si="68">IF(O44="z",N44,IF(O44="x",N44*(-1),0))</f>
        <v>0</v>
      </c>
      <c r="AG44" s="267">
        <f t="shared" ref="AG44:AG49" si="69">IF(AND(AD44&lt;0,AE44&lt;0,AF44&lt;0),0,MAX(AD44:AF44))</f>
        <v>0</v>
      </c>
      <c r="AH44" s="266">
        <f t="shared" ref="AH44:AH49" si="70">IF(Q44="z",P44,IF(Q44="x",P44*(-1),0))</f>
        <v>0</v>
      </c>
      <c r="AI44" s="266">
        <f t="shared" ref="AI44:AI49" si="71">IF(S44="z",R44,IF(S44="x",R44*(-1),0))</f>
        <v>0</v>
      </c>
      <c r="AJ44" s="266">
        <f t="shared" ref="AJ44:AJ49" si="72">IF(U44="z",T44,IF(U44="x",T44*(-1),0))</f>
        <v>0</v>
      </c>
      <c r="AK44" s="268">
        <f t="shared" ref="AK44:AK49" si="73">IF(AND(AH44&lt;0,AI44&lt;0,AJ44&lt;0),0,MAX(AH44:AJ44))</f>
        <v>0</v>
      </c>
      <c r="AL44" s="269">
        <f>AG44+AK44</f>
        <v>0</v>
      </c>
      <c r="AM44" s="270" t="e">
        <f t="shared" ref="AM44:AM49" si="74">IF(ISTEXT(O44),AG44,LARGE(J44:N44,1))</f>
        <v>#NUM!</v>
      </c>
      <c r="AN44" s="270" t="e">
        <f t="shared" ref="AN44:AN49" si="75">IF(ISTEXT(U44),AK44,LARGE(P44:T44,1))</f>
        <v>#NUM!</v>
      </c>
      <c r="AO44" s="270" t="e">
        <f t="shared" ref="AO44:AO49" si="76">AM44+AN44</f>
        <v>#NUM!</v>
      </c>
      <c r="AP44" s="271"/>
    </row>
    <row r="45" spans="2:43" s="123" customFormat="1" ht="15.75" customHeight="1">
      <c r="B45" s="177" t="s">
        <v>70</v>
      </c>
      <c r="C45" s="253" t="str">
        <f>_xlfn.IFNA(VLOOKUP($F45,'protokół WAGI'!$C$9:$K$40,9,0),"")</f>
        <v/>
      </c>
      <c r="D45" s="254" t="str">
        <f>_xlfn.IFNA(VLOOKUP($F45,'protokół WAGI'!$C$9:$I$40,7,0),"")</f>
        <v/>
      </c>
      <c r="E45" s="252" t="str">
        <f>_xlfn.IFNA(VLOOKUP($F45,'protokół WAGI'!$C$9:$J$40,8,0),"")</f>
        <v/>
      </c>
      <c r="F45" s="178"/>
      <c r="G45" s="244" t="str">
        <f>_xlfn.IFNA(VLOOKUP($F45,'protokół WAGI'!$C$9:$I$40,3,0),"")</f>
        <v/>
      </c>
      <c r="H45" s="245" t="str">
        <f t="shared" si="62"/>
        <v>KS Raszyn /II Liga/</v>
      </c>
      <c r="I45" s="246" t="str">
        <f>_xlfn.IFNA(VLOOKUP($F45,'protokół WAGI'!$C$9:$I$40,4,0),"")</f>
        <v/>
      </c>
      <c r="J45" s="187" t="str">
        <f>_xlfn.IFNA(VLOOKUP($F45,'protokół WAGI'!$C$9:$I$40,5,0),"")</f>
        <v/>
      </c>
      <c r="K45" s="181"/>
      <c r="L45" s="217"/>
      <c r="M45" s="181"/>
      <c r="N45" s="218"/>
      <c r="O45" s="219"/>
      <c r="P45" s="182" t="str">
        <f>_xlfn.IFNA(VLOOKUP($F45,'protokół WAGI'!$C$9:$I$40,6,0),"")</f>
        <v/>
      </c>
      <c r="Q45" s="185"/>
      <c r="R45" s="184"/>
      <c r="S45" s="185"/>
      <c r="T45" s="184"/>
      <c r="U45" s="186"/>
      <c r="V45" s="272" t="str">
        <f t="shared" si="63"/>
        <v/>
      </c>
      <c r="W45" s="273">
        <f t="shared" ref="W45:W49" si="77">IFERROR(AC45,"")</f>
        <v>1</v>
      </c>
      <c r="X45" s="260" t="str">
        <f t="shared" ref="X45:X49" ca="1" si="78">IFERROR(IF((YEAR(TODAY())-G45)&lt;16,30,IF((YEAR(TODAY())-G45)&lt;18,20,IF((YEAR(TODAY())-G45)&lt;21,10,0))),"")</f>
        <v/>
      </c>
      <c r="Y45" s="261" t="str">
        <f t="shared" ref="Y45:Y49" ca="1" si="79">IFERROR(IF(I45="","",IF(J45="","",ROUND(AC45*AO45,2)*AB45))+X45,"")</f>
        <v/>
      </c>
      <c r="Z45" s="262" t="str">
        <f t="shared" ref="Z45:Z47" ca="1" si="80">IFERROR(IF(I45=""," ",ROUND(AC45*V45,2)*AB45)+IF(V45&gt;0,X45,0),"")</f>
        <v/>
      </c>
      <c r="AA45" s="263">
        <f ca="1">IFERROR(IF(COUNTBLANK(F44:F49)=0,ROUND(SUM(Z44:Z49)-LARGE(Z44:Z49,6),2),SUM(Z44:Z49)),0)</f>
        <v>0</v>
      </c>
      <c r="AB45" s="264">
        <f t="shared" si="64"/>
        <v>1</v>
      </c>
      <c r="AC45" s="265">
        <f t="shared" si="65"/>
        <v>1</v>
      </c>
      <c r="AD45" s="266">
        <f t="shared" si="66"/>
        <v>0</v>
      </c>
      <c r="AE45" s="266">
        <f t="shared" si="67"/>
        <v>0</v>
      </c>
      <c r="AF45" s="266">
        <f t="shared" si="68"/>
        <v>0</v>
      </c>
      <c r="AG45" s="267">
        <f t="shared" si="69"/>
        <v>0</v>
      </c>
      <c r="AH45" s="266">
        <f t="shared" si="70"/>
        <v>0</v>
      </c>
      <c r="AI45" s="266">
        <f t="shared" si="71"/>
        <v>0</v>
      </c>
      <c r="AJ45" s="266">
        <f t="shared" si="72"/>
        <v>0</v>
      </c>
      <c r="AK45" s="268">
        <f t="shared" si="73"/>
        <v>0</v>
      </c>
      <c r="AL45" s="269">
        <f t="shared" ref="AL45:AL49" si="81">AG45+AK45</f>
        <v>0</v>
      </c>
      <c r="AM45" s="270" t="e">
        <f t="shared" si="74"/>
        <v>#NUM!</v>
      </c>
      <c r="AN45" s="270" t="e">
        <f t="shared" si="75"/>
        <v>#NUM!</v>
      </c>
      <c r="AO45" s="270" t="e">
        <f t="shared" si="76"/>
        <v>#NUM!</v>
      </c>
      <c r="AP45" s="271"/>
    </row>
    <row r="46" spans="2:43" s="123" customFormat="1" ht="15.75" customHeight="1">
      <c r="B46" s="177" t="s">
        <v>71</v>
      </c>
      <c r="C46" s="253" t="str">
        <f>_xlfn.IFNA(VLOOKUP($F46,'protokół WAGI'!$C$9:$K$40,9,0),"")</f>
        <v/>
      </c>
      <c r="D46" s="254" t="str">
        <f>_xlfn.IFNA(VLOOKUP($F46,'protokół WAGI'!$C$9:$I$40,7,0),"")</f>
        <v/>
      </c>
      <c r="E46" s="252" t="str">
        <f>_xlfn.IFNA(VLOOKUP($F46,'protokół WAGI'!$C$9:$J$40,8,0),"")</f>
        <v/>
      </c>
      <c r="F46" s="178"/>
      <c r="G46" s="244" t="str">
        <f>_xlfn.IFNA(VLOOKUP($F46,'protokół WAGI'!$C$9:$I$40,3,0),"")</f>
        <v/>
      </c>
      <c r="H46" s="245" t="str">
        <f t="shared" si="62"/>
        <v>KS Raszyn /II Liga/</v>
      </c>
      <c r="I46" s="246" t="str">
        <f>_xlfn.IFNA(VLOOKUP($F46,'protokół WAGI'!$C$9:$I$40,4,0),"")</f>
        <v/>
      </c>
      <c r="J46" s="187" t="str">
        <f>_xlfn.IFNA(VLOOKUP($F46,'protokół WAGI'!$C$9:$I$40,5,0),"")</f>
        <v/>
      </c>
      <c r="K46" s="181"/>
      <c r="L46" s="217"/>
      <c r="M46" s="181"/>
      <c r="N46" s="184"/>
      <c r="O46" s="186"/>
      <c r="P46" s="182" t="str">
        <f>_xlfn.IFNA(VLOOKUP($F46,'protokół WAGI'!$C$9:$I$40,6,0),"")</f>
        <v/>
      </c>
      <c r="Q46" s="185"/>
      <c r="R46" s="184"/>
      <c r="S46" s="185"/>
      <c r="T46" s="184"/>
      <c r="U46" s="186"/>
      <c r="V46" s="272" t="str">
        <f t="shared" si="63"/>
        <v/>
      </c>
      <c r="W46" s="273">
        <f t="shared" si="77"/>
        <v>1</v>
      </c>
      <c r="X46" s="260" t="str">
        <f t="shared" ca="1" si="78"/>
        <v/>
      </c>
      <c r="Y46" s="261" t="str">
        <f t="shared" ca="1" si="79"/>
        <v/>
      </c>
      <c r="Z46" s="262" t="str">
        <f t="shared" ca="1" si="80"/>
        <v/>
      </c>
      <c r="AA46" s="263">
        <f ca="1">IFERROR(IF(COUNTBLANK(F44:F49)=0,ROUND(SUM(Z44:Z49)-LARGE(Z44:Z49,6),2),SUM(Z44:Z49)),0)</f>
        <v>0</v>
      </c>
      <c r="AB46" s="264">
        <f t="shared" si="64"/>
        <v>1</v>
      </c>
      <c r="AC46" s="265">
        <f t="shared" si="65"/>
        <v>1</v>
      </c>
      <c r="AD46" s="266">
        <f t="shared" si="66"/>
        <v>0</v>
      </c>
      <c r="AE46" s="266">
        <f t="shared" si="67"/>
        <v>0</v>
      </c>
      <c r="AF46" s="266">
        <f t="shared" si="68"/>
        <v>0</v>
      </c>
      <c r="AG46" s="267">
        <f t="shared" si="69"/>
        <v>0</v>
      </c>
      <c r="AH46" s="266">
        <f t="shared" si="70"/>
        <v>0</v>
      </c>
      <c r="AI46" s="266">
        <f t="shared" si="71"/>
        <v>0</v>
      </c>
      <c r="AJ46" s="266">
        <f t="shared" si="72"/>
        <v>0</v>
      </c>
      <c r="AK46" s="268">
        <f t="shared" si="73"/>
        <v>0</v>
      </c>
      <c r="AL46" s="269">
        <f t="shared" si="81"/>
        <v>0</v>
      </c>
      <c r="AM46" s="270" t="e">
        <f t="shared" si="74"/>
        <v>#NUM!</v>
      </c>
      <c r="AN46" s="270" t="e">
        <f t="shared" si="75"/>
        <v>#NUM!</v>
      </c>
      <c r="AO46" s="270" t="e">
        <f t="shared" si="76"/>
        <v>#NUM!</v>
      </c>
      <c r="AP46" s="271"/>
    </row>
    <row r="47" spans="2:43" s="123" customFormat="1" ht="15.75" customHeight="1">
      <c r="B47" s="177" t="s">
        <v>72</v>
      </c>
      <c r="C47" s="253" t="str">
        <f>_xlfn.IFNA(VLOOKUP($F47,'protokół WAGI'!$C$9:$K$40,9,0),"")</f>
        <v/>
      </c>
      <c r="D47" s="254" t="str">
        <f>_xlfn.IFNA(VLOOKUP($F47,'protokół WAGI'!$C$9:$I$40,7,0),"")</f>
        <v/>
      </c>
      <c r="E47" s="252" t="str">
        <f>_xlfn.IFNA(VLOOKUP($F47,'protokół WAGI'!$C$9:$J$40,8,0),"")</f>
        <v/>
      </c>
      <c r="F47" s="178"/>
      <c r="G47" s="244" t="str">
        <f>_xlfn.IFNA(VLOOKUP($F47,'protokół WAGI'!$C$9:$I$40,3,0),"")</f>
        <v/>
      </c>
      <c r="H47" s="245" t="str">
        <f t="shared" si="62"/>
        <v>KS Raszyn /II Liga/</v>
      </c>
      <c r="I47" s="246" t="str">
        <f>_xlfn.IFNA(VLOOKUP($F47,'protokół WAGI'!$C$9:$I$40,4,0),"")</f>
        <v/>
      </c>
      <c r="J47" s="187" t="str">
        <f>_xlfn.IFNA(VLOOKUP($F47,'protokół WAGI'!$C$9:$I$40,5,0),"")</f>
        <v/>
      </c>
      <c r="K47" s="220"/>
      <c r="L47" s="221"/>
      <c r="M47" s="220"/>
      <c r="N47" s="222"/>
      <c r="O47" s="190"/>
      <c r="P47" s="182" t="str">
        <f>_xlfn.IFNA(VLOOKUP($F47,'protokół WAGI'!$C$9:$I$40,6,0),"")</f>
        <v/>
      </c>
      <c r="Q47" s="189"/>
      <c r="R47" s="184"/>
      <c r="S47" s="185"/>
      <c r="T47" s="184"/>
      <c r="U47" s="186"/>
      <c r="V47" s="272" t="str">
        <f t="shared" si="63"/>
        <v/>
      </c>
      <c r="W47" s="273">
        <f t="shared" si="77"/>
        <v>1</v>
      </c>
      <c r="X47" s="260" t="str">
        <f t="shared" ca="1" si="78"/>
        <v/>
      </c>
      <c r="Y47" s="261" t="str">
        <f t="shared" ca="1" si="79"/>
        <v/>
      </c>
      <c r="Z47" s="262" t="str">
        <f t="shared" ca="1" si="80"/>
        <v/>
      </c>
      <c r="AA47" s="263">
        <f ca="1">IFERROR(IF(COUNTBLANK(F44:F49)=0,ROUND(SUM(Z44:Z49)-LARGE(Z44:Z49,6),2),SUM(Z44:Z49)),0)</f>
        <v>0</v>
      </c>
      <c r="AB47" s="274">
        <f t="shared" si="64"/>
        <v>1</v>
      </c>
      <c r="AC47" s="265">
        <f>IF(I47&lt;193.609,10^(0.722762521*((LOG10(I47/193.609))^2)),1)</f>
        <v>1</v>
      </c>
      <c r="AD47" s="266">
        <f t="shared" si="66"/>
        <v>0</v>
      </c>
      <c r="AE47" s="266">
        <f t="shared" si="67"/>
        <v>0</v>
      </c>
      <c r="AF47" s="266">
        <f t="shared" si="68"/>
        <v>0</v>
      </c>
      <c r="AG47" s="267">
        <f t="shared" si="69"/>
        <v>0</v>
      </c>
      <c r="AH47" s="266">
        <f t="shared" si="70"/>
        <v>0</v>
      </c>
      <c r="AI47" s="266">
        <f t="shared" si="71"/>
        <v>0</v>
      </c>
      <c r="AJ47" s="266">
        <f t="shared" si="72"/>
        <v>0</v>
      </c>
      <c r="AK47" s="268">
        <f t="shared" si="73"/>
        <v>0</v>
      </c>
      <c r="AL47" s="269">
        <f t="shared" si="81"/>
        <v>0</v>
      </c>
      <c r="AM47" s="270" t="e">
        <f t="shared" si="74"/>
        <v>#NUM!</v>
      </c>
      <c r="AN47" s="270" t="e">
        <f t="shared" si="75"/>
        <v>#NUM!</v>
      </c>
      <c r="AO47" s="270" t="e">
        <f t="shared" si="76"/>
        <v>#NUM!</v>
      </c>
      <c r="AP47" s="271"/>
      <c r="AQ47" s="191"/>
    </row>
    <row r="48" spans="2:43" s="123" customFormat="1" ht="15.75" customHeight="1">
      <c r="B48" s="177" t="s">
        <v>73</v>
      </c>
      <c r="C48" s="253" t="str">
        <f>_xlfn.IFNA(VLOOKUP($F48,'protokół WAGI'!$C$9:$K$40,9,0),"")</f>
        <v/>
      </c>
      <c r="D48" s="254" t="str">
        <f>_xlfn.IFNA(VLOOKUP($F48,'protokół WAGI'!$C$9:$I$40,7,0),"")</f>
        <v/>
      </c>
      <c r="E48" s="252" t="str">
        <f>_xlfn.IFNA(VLOOKUP($F48,'protokół WAGI'!$C$9:$J$40,8,0),"")</f>
        <v/>
      </c>
      <c r="F48" s="178"/>
      <c r="G48" s="244" t="str">
        <f>_xlfn.IFNA(VLOOKUP($F48,'protokół WAGI'!$C$9:$I$40,3,0),"")</f>
        <v/>
      </c>
      <c r="H48" s="245" t="str">
        <f t="shared" si="62"/>
        <v>KS Raszyn /II Liga/</v>
      </c>
      <c r="I48" s="246" t="str">
        <f>_xlfn.IFNA(VLOOKUP($F48,'protokół WAGI'!$C$9:$I$40,4,0),"")</f>
        <v/>
      </c>
      <c r="J48" s="187" t="str">
        <f>_xlfn.IFNA(VLOOKUP($F48,'protokół WAGI'!$C$9:$I$40,5,0),"")</f>
        <v/>
      </c>
      <c r="K48" s="181"/>
      <c r="L48" s="217"/>
      <c r="M48" s="181"/>
      <c r="N48" s="218"/>
      <c r="O48" s="186"/>
      <c r="P48" s="182" t="str">
        <f>_xlfn.IFNA(VLOOKUP($F48,'protokół WAGI'!$C$9:$I$40,6,0),"")</f>
        <v/>
      </c>
      <c r="Q48" s="185"/>
      <c r="R48" s="188"/>
      <c r="S48" s="189"/>
      <c r="T48" s="188"/>
      <c r="U48" s="190"/>
      <c r="V48" s="272" t="str">
        <f t="shared" si="63"/>
        <v/>
      </c>
      <c r="W48" s="273">
        <f t="shared" si="77"/>
        <v>1</v>
      </c>
      <c r="X48" s="260" t="str">
        <f t="shared" ca="1" si="78"/>
        <v/>
      </c>
      <c r="Y48" s="261" t="str">
        <f t="shared" ca="1" si="79"/>
        <v/>
      </c>
      <c r="Z48" s="262" t="str">
        <f ca="1">IFERROR(IF(I48=""," ",ROUND(AC48*V48,2)*AB48)+IF(V48&gt;0,X48,0),"")</f>
        <v/>
      </c>
      <c r="AA48" s="263">
        <f ca="1">IFERROR(IF(COUNTBLANK(F44:F49)=0,ROUND(SUM(Z44:Z49)-LARGE(Z44:Z49,6),2),SUM(Z44:Z49)),0)</f>
        <v>0</v>
      </c>
      <c r="AB48" s="264">
        <f t="shared" si="64"/>
        <v>1</v>
      </c>
      <c r="AC48" s="265">
        <f>IF(I48&lt;193.609,10^(0.722762521*((LOG10(I48/193.609))^2)),1)</f>
        <v>1</v>
      </c>
      <c r="AD48" s="266">
        <f t="shared" si="66"/>
        <v>0</v>
      </c>
      <c r="AE48" s="266">
        <f t="shared" si="67"/>
        <v>0</v>
      </c>
      <c r="AF48" s="266">
        <f t="shared" si="68"/>
        <v>0</v>
      </c>
      <c r="AG48" s="267">
        <f t="shared" si="69"/>
        <v>0</v>
      </c>
      <c r="AH48" s="266">
        <f t="shared" si="70"/>
        <v>0</v>
      </c>
      <c r="AI48" s="266">
        <f t="shared" si="71"/>
        <v>0</v>
      </c>
      <c r="AJ48" s="266">
        <f t="shared" si="72"/>
        <v>0</v>
      </c>
      <c r="AK48" s="268">
        <f t="shared" si="73"/>
        <v>0</v>
      </c>
      <c r="AL48" s="269">
        <f t="shared" si="81"/>
        <v>0</v>
      </c>
      <c r="AM48" s="270" t="e">
        <f t="shared" si="74"/>
        <v>#NUM!</v>
      </c>
      <c r="AN48" s="270" t="e">
        <f t="shared" si="75"/>
        <v>#NUM!</v>
      </c>
      <c r="AO48" s="270" t="e">
        <f t="shared" si="76"/>
        <v>#NUM!</v>
      </c>
      <c r="AP48" s="271"/>
    </row>
    <row r="49" spans="2:43" s="123" customFormat="1" ht="15.75" customHeight="1" thickBot="1">
      <c r="B49" s="192" t="s">
        <v>74</v>
      </c>
      <c r="C49" s="255" t="str">
        <f>_xlfn.IFNA(VLOOKUP($F49,'protokół WAGI'!$C$9:$K$40,9,0),"")</f>
        <v/>
      </c>
      <c r="D49" s="256" t="str">
        <f>_xlfn.IFNA(VLOOKUP($F49,'protokół WAGI'!$C$9:$I$40,7,0),"")</f>
        <v/>
      </c>
      <c r="E49" s="257" t="str">
        <f>_xlfn.IFNA(VLOOKUP($F49,'protokół WAGI'!$C$9:$J$40,8,0),"")</f>
        <v/>
      </c>
      <c r="F49" s="193"/>
      <c r="G49" s="247" t="str">
        <f>_xlfn.IFNA(VLOOKUP($F49,'protokół WAGI'!$C$9:$I$40,3,0),"")</f>
        <v/>
      </c>
      <c r="H49" s="248" t="str">
        <f t="shared" si="62"/>
        <v>KS Raszyn /II Liga/</v>
      </c>
      <c r="I49" s="249" t="str">
        <f>_xlfn.IFNA(VLOOKUP($F49,'protokół WAGI'!$C$9:$I$40,4,0),"")</f>
        <v/>
      </c>
      <c r="J49" s="194" t="str">
        <f>_xlfn.IFNA(VLOOKUP($F49,'protokół WAGI'!$C$9:$I$40,5,0),"")</f>
        <v/>
      </c>
      <c r="K49" s="195"/>
      <c r="L49" s="196"/>
      <c r="M49" s="195"/>
      <c r="N49" s="197"/>
      <c r="O49" s="198"/>
      <c r="P49" s="199" t="str">
        <f>_xlfn.IFNA(VLOOKUP($F49,'protokół WAGI'!$C$9:$I$40,6,0),"")</f>
        <v/>
      </c>
      <c r="Q49" s="200"/>
      <c r="R49" s="201"/>
      <c r="S49" s="200"/>
      <c r="T49" s="201"/>
      <c r="U49" s="198"/>
      <c r="V49" s="275" t="str">
        <f t="shared" si="63"/>
        <v/>
      </c>
      <c r="W49" s="276">
        <f t="shared" si="77"/>
        <v>1</v>
      </c>
      <c r="X49" s="260" t="str">
        <f t="shared" ca="1" si="78"/>
        <v/>
      </c>
      <c r="Y49" s="261" t="str">
        <f t="shared" ca="1" si="79"/>
        <v/>
      </c>
      <c r="Z49" s="277" t="str">
        <f t="shared" ref="Z49" ca="1" si="82">IFERROR(IF(I49=""," ",ROUND(AC49*V49,2)*AB49)+IF(V49&gt;0,X49,0),"")</f>
        <v/>
      </c>
      <c r="AA49" s="263">
        <f ca="1">IFERROR(IF(COUNTBLANK(F44:F49)=0,ROUND(SUM(Z44:Z49)-LARGE(Z44:Z49,6),2),SUM(Z44:Z49)),0)</f>
        <v>0</v>
      </c>
      <c r="AB49" s="264">
        <f t="shared" si="64"/>
        <v>1</v>
      </c>
      <c r="AC49" s="265">
        <f>IF(I49&lt;193.609,10^(0.722762521*((LOG10(I49/193.609))^2)),1)</f>
        <v>1</v>
      </c>
      <c r="AD49" s="278">
        <f t="shared" si="66"/>
        <v>0</v>
      </c>
      <c r="AE49" s="278">
        <f t="shared" si="67"/>
        <v>0</v>
      </c>
      <c r="AF49" s="278">
        <f t="shared" si="68"/>
        <v>0</v>
      </c>
      <c r="AG49" s="267">
        <f t="shared" si="69"/>
        <v>0</v>
      </c>
      <c r="AH49" s="266">
        <f t="shared" si="70"/>
        <v>0</v>
      </c>
      <c r="AI49" s="266">
        <f t="shared" si="71"/>
        <v>0</v>
      </c>
      <c r="AJ49" s="266">
        <f t="shared" si="72"/>
        <v>0</v>
      </c>
      <c r="AK49" s="268">
        <f t="shared" si="73"/>
        <v>0</v>
      </c>
      <c r="AL49" s="269">
        <f t="shared" si="81"/>
        <v>0</v>
      </c>
      <c r="AM49" s="270" t="e">
        <f t="shared" si="74"/>
        <v>#NUM!</v>
      </c>
      <c r="AN49" s="270" t="e">
        <f t="shared" si="75"/>
        <v>#NUM!</v>
      </c>
      <c r="AO49" s="270" t="e">
        <f t="shared" si="76"/>
        <v>#NUM!</v>
      </c>
      <c r="AP49" s="271"/>
    </row>
    <row r="50" spans="2:43" s="123" customFormat="1" ht="16.5" customHeight="1" thickBot="1">
      <c r="B50" s="202"/>
      <c r="C50" s="202"/>
      <c r="D50" s="202"/>
      <c r="E50" s="202"/>
      <c r="F50" s="203"/>
      <c r="G50" s="202"/>
      <c r="H50" s="204" t="str">
        <f>H49</f>
        <v>KS Raszyn /II Liga/</v>
      </c>
      <c r="I50" s="205"/>
      <c r="J50" s="206"/>
      <c r="K50" s="207"/>
      <c r="L50" s="206"/>
      <c r="M50" s="208"/>
      <c r="N50" s="206"/>
      <c r="O50" s="207"/>
      <c r="P50" s="206"/>
      <c r="Q50" s="207"/>
      <c r="R50" s="209"/>
      <c r="S50" s="207"/>
      <c r="T50" s="209"/>
      <c r="U50" s="207"/>
      <c r="V50" s="279"/>
      <c r="W50" s="279"/>
      <c r="X50" s="305">
        <f ca="1">IF(COUNTBLANK(F44:F49)=0,ROUND(SUM(Y44:Y49)-LARGE(Y44:Y49,6),2),ROUND(SUM(Y44:Y49),2))</f>
        <v>0</v>
      </c>
      <c r="Y50" s="306"/>
      <c r="Z50" s="280">
        <f ca="1">IFERROR(IF(COUNTBLANK(F44:F49)=0,ROUND(SUM(Z44:Z49)-LARGE(Z44:Z49,6),2),SUM(Z44:Z49)),0)</f>
        <v>0</v>
      </c>
      <c r="AA50" s="281"/>
      <c r="AB50" s="282"/>
      <c r="AC50" s="265" t="str">
        <f>H44</f>
        <v>KS Raszyn /II Liga/</v>
      </c>
      <c r="AD50" s="283"/>
      <c r="AE50" s="283"/>
      <c r="AF50" s="284"/>
      <c r="AG50" s="285"/>
      <c r="AH50" s="266"/>
      <c r="AI50" s="266"/>
      <c r="AJ50" s="266"/>
      <c r="AK50" s="267"/>
      <c r="AL50" s="269"/>
      <c r="AM50" s="286"/>
      <c r="AN50" s="286"/>
      <c r="AO50" s="286"/>
      <c r="AP50" s="271"/>
    </row>
    <row r="51" spans="2:43" s="151" customFormat="1" ht="15" customHeight="1">
      <c r="B51" s="317" t="s">
        <v>94</v>
      </c>
      <c r="C51" s="317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152"/>
      <c r="S51" s="153"/>
      <c r="T51" s="152"/>
      <c r="U51" s="153"/>
      <c r="V51" s="152"/>
      <c r="W51" s="152"/>
      <c r="X51" s="152"/>
      <c r="Y51" s="152"/>
      <c r="Z51" s="154"/>
      <c r="AC51" s="155"/>
      <c r="AD51" s="156"/>
      <c r="AE51" s="156"/>
      <c r="AF51" s="156"/>
      <c r="AG51" s="157"/>
      <c r="AH51" s="156"/>
      <c r="AI51" s="156"/>
      <c r="AJ51" s="156"/>
      <c r="AK51" s="157"/>
      <c r="AL51" s="158"/>
      <c r="AM51" s="159"/>
      <c r="AN51" s="159"/>
      <c r="AO51" s="159"/>
    </row>
    <row r="52" spans="2:43" s="151" customFormat="1" ht="6" customHeight="1" thickBot="1"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52"/>
      <c r="S52" s="153"/>
      <c r="T52" s="152"/>
      <c r="U52" s="153"/>
      <c r="V52" s="152"/>
      <c r="W52" s="152"/>
      <c r="X52" s="152"/>
      <c r="Y52" s="152"/>
      <c r="Z52" s="154"/>
      <c r="AC52" s="155"/>
      <c r="AD52" s="156"/>
      <c r="AE52" s="156"/>
      <c r="AF52" s="156"/>
      <c r="AG52" s="157"/>
      <c r="AH52" s="156"/>
      <c r="AI52" s="156"/>
      <c r="AJ52" s="156"/>
      <c r="AK52" s="157"/>
      <c r="AL52" s="158"/>
      <c r="AM52" s="159"/>
      <c r="AN52" s="159"/>
      <c r="AO52" s="159"/>
    </row>
    <row r="53" spans="2:43" ht="11.25" customHeight="1">
      <c r="B53" s="318" t="s">
        <v>22</v>
      </c>
      <c r="C53" s="320" t="s">
        <v>78</v>
      </c>
      <c r="D53" s="320" t="s">
        <v>52</v>
      </c>
      <c r="E53" s="322" t="s">
        <v>40</v>
      </c>
      <c r="F53" s="324" t="s">
        <v>0</v>
      </c>
      <c r="G53" s="326" t="s">
        <v>1</v>
      </c>
      <c r="H53" s="161" t="s">
        <v>50</v>
      </c>
      <c r="I53" s="328" t="s">
        <v>3</v>
      </c>
      <c r="J53" s="330" t="s">
        <v>4</v>
      </c>
      <c r="K53" s="331"/>
      <c r="L53" s="331"/>
      <c r="M53" s="331"/>
      <c r="N53" s="331"/>
      <c r="O53" s="332"/>
      <c r="P53" s="333" t="s">
        <v>5</v>
      </c>
      <c r="Q53" s="331"/>
      <c r="R53" s="331"/>
      <c r="S53" s="331"/>
      <c r="T53" s="331"/>
      <c r="U53" s="334"/>
      <c r="V53" s="328" t="s">
        <v>6</v>
      </c>
      <c r="W53" s="162" t="s">
        <v>63</v>
      </c>
      <c r="X53" s="163" t="s">
        <v>75</v>
      </c>
      <c r="Y53" s="336" t="s">
        <v>37</v>
      </c>
      <c r="Z53" s="307" t="s">
        <v>38</v>
      </c>
      <c r="AC53" s="164"/>
      <c r="AD53" s="165"/>
      <c r="AE53" s="165"/>
      <c r="AF53" s="165"/>
      <c r="AG53" s="166"/>
      <c r="AH53" s="165"/>
      <c r="AI53" s="165"/>
      <c r="AJ53" s="165"/>
      <c r="AK53" s="166"/>
    </row>
    <row r="54" spans="2:43" ht="13.5" thickBot="1">
      <c r="B54" s="319"/>
      <c r="C54" s="321"/>
      <c r="D54" s="321"/>
      <c r="E54" s="323"/>
      <c r="F54" s="325"/>
      <c r="G54" s="327"/>
      <c r="H54" s="168" t="s">
        <v>49</v>
      </c>
      <c r="I54" s="329"/>
      <c r="J54" s="309">
        <v>1</v>
      </c>
      <c r="K54" s="310"/>
      <c r="L54" s="311">
        <v>2</v>
      </c>
      <c r="M54" s="312"/>
      <c r="N54" s="312">
        <v>3</v>
      </c>
      <c r="O54" s="313"/>
      <c r="P54" s="314">
        <v>1</v>
      </c>
      <c r="Q54" s="315"/>
      <c r="R54" s="312">
        <v>2</v>
      </c>
      <c r="S54" s="312"/>
      <c r="T54" s="312">
        <v>3</v>
      </c>
      <c r="U54" s="316"/>
      <c r="V54" s="335"/>
      <c r="W54" s="169" t="s">
        <v>64</v>
      </c>
      <c r="X54" s="170" t="s">
        <v>76</v>
      </c>
      <c r="Y54" s="337"/>
      <c r="Z54" s="308"/>
      <c r="AC54" s="164"/>
      <c r="AD54" s="165"/>
      <c r="AE54" s="165"/>
      <c r="AF54" s="165"/>
      <c r="AG54" s="166" t="s">
        <v>53</v>
      </c>
      <c r="AH54" s="165"/>
      <c r="AI54" s="165"/>
      <c r="AJ54" s="165"/>
      <c r="AK54" s="166" t="s">
        <v>54</v>
      </c>
      <c r="AL54" s="167" t="s">
        <v>55</v>
      </c>
      <c r="AM54" s="122" t="s">
        <v>34</v>
      </c>
      <c r="AN54" s="122" t="s">
        <v>35</v>
      </c>
      <c r="AO54" s="122" t="s">
        <v>36</v>
      </c>
    </row>
    <row r="55" spans="2:43" s="123" customFormat="1" ht="15.75" customHeight="1">
      <c r="B55" s="171" t="s">
        <v>69</v>
      </c>
      <c r="C55" s="250" t="str">
        <f>_xlfn.IFNA(VLOOKUP($F55,'protokół WAGI'!$C$9:$K$40,9,0),"")</f>
        <v/>
      </c>
      <c r="D55" s="251" t="str">
        <f>_xlfn.IFNA(VLOOKUP($F55,'protokół WAGI'!$C$9:$I$40,7,0),"")</f>
        <v/>
      </c>
      <c r="E55" s="252" t="str">
        <f>_xlfn.IFNA(VLOOKUP($F55,'protokół WAGI'!$C$9:$J$40,8,0),"")</f>
        <v/>
      </c>
      <c r="F55" s="172"/>
      <c r="G55" s="241" t="str">
        <f>_xlfn.IFNA(VLOOKUP($F55,'protokół WAGI'!$C$9:$I$40,3,0),"")</f>
        <v/>
      </c>
      <c r="H55" s="242" t="str">
        <f t="shared" ref="H55:H60" si="83">$B$7</f>
        <v>KS Raszyn /II Liga/</v>
      </c>
      <c r="I55" s="243" t="str">
        <f>_xlfn.IFNA(VLOOKUP($F55,'protokół WAGI'!$C$9:$I$40,4,0),"")</f>
        <v/>
      </c>
      <c r="J55" s="173" t="str">
        <f>_xlfn.IFNA(VLOOKUP($F55,'protokół WAGI'!$C$9:$I$40,5,0),"")</f>
        <v/>
      </c>
      <c r="K55" s="179"/>
      <c r="L55" s="180"/>
      <c r="M55" s="211"/>
      <c r="N55" s="212"/>
      <c r="O55" s="213"/>
      <c r="P55" s="174" t="str">
        <f>_xlfn.IFNA(VLOOKUP($F55,'protokół WAGI'!$C$9:$I$40,6,0),"")</f>
        <v/>
      </c>
      <c r="Q55" s="183"/>
      <c r="R55" s="214"/>
      <c r="S55" s="215"/>
      <c r="T55" s="214"/>
      <c r="U55" s="216"/>
      <c r="V55" s="258" t="str">
        <f t="shared" ref="V55:V60" si="84">IF(I55="","",(AG55+AK55))</f>
        <v/>
      </c>
      <c r="W55" s="259">
        <f>IFERROR(AC55,"")</f>
        <v>1</v>
      </c>
      <c r="X55" s="260" t="str">
        <f ca="1">IFERROR(IF((YEAR(TODAY())-G55)&lt;16,30,IF((YEAR(TODAY())-G55)&lt;18,20,IF((YEAR(TODAY())-G55)&lt;21,10,0))),"")</f>
        <v/>
      </c>
      <c r="Y55" s="261" t="str">
        <f ca="1">IFERROR(IF(I55="","",IF(J55="","",ROUND(AC55*AO55,2)*AB55))+X55,"")</f>
        <v/>
      </c>
      <c r="Z55" s="262" t="str">
        <f ca="1">IFERROR(IF(I55=""," ",ROUND(AC55*V55,2)*AB55)+IF(V55&gt;0,X55,0),"")</f>
        <v/>
      </c>
      <c r="AA55" s="263">
        <f ca="1">IFERROR(IF(COUNTBLANK(F55:F60)=0,ROUND(SUM(Z55:Z60)-LARGE(Z55:Z60,6),2),SUM(Z55:Z60)),0)</f>
        <v>0</v>
      </c>
      <c r="AB55" s="264">
        <f t="shared" ref="AB55:AB60" si="85">IF(E55="K",1.4,1)</f>
        <v>1</v>
      </c>
      <c r="AC55" s="265">
        <f t="shared" ref="AC55:AC57" si="86">IF(I55&lt;193.609,10^(0.722762521*((LOG10(I55/193.609))^2)),1)</f>
        <v>1</v>
      </c>
      <c r="AD55" s="266">
        <f t="shared" ref="AD55:AD60" si="87">IF(K55="z",J55,IF(K55="x",J55*(-1),0))</f>
        <v>0</v>
      </c>
      <c r="AE55" s="266">
        <f t="shared" ref="AE55:AE60" si="88">IF(M55="z",L55,IF(M55="x",L55*(-1),0))</f>
        <v>0</v>
      </c>
      <c r="AF55" s="266">
        <f t="shared" ref="AF55:AF60" si="89">IF(O55="z",N55,IF(O55="x",N55*(-1),0))</f>
        <v>0</v>
      </c>
      <c r="AG55" s="267">
        <f t="shared" ref="AG55:AG60" si="90">IF(AND(AD55&lt;0,AE55&lt;0,AF55&lt;0),0,MAX(AD55:AF55))</f>
        <v>0</v>
      </c>
      <c r="AH55" s="266">
        <f t="shared" ref="AH55:AH60" si="91">IF(Q55="z",P55,IF(Q55="x",P55*(-1),0))</f>
        <v>0</v>
      </c>
      <c r="AI55" s="266">
        <f t="shared" ref="AI55:AI60" si="92">IF(S55="z",R55,IF(S55="x",R55*(-1),0))</f>
        <v>0</v>
      </c>
      <c r="AJ55" s="266">
        <f t="shared" ref="AJ55:AJ60" si="93">IF(U55="z",T55,IF(U55="x",T55*(-1),0))</f>
        <v>0</v>
      </c>
      <c r="AK55" s="268">
        <f t="shared" ref="AK55:AK60" si="94">IF(AND(AH55&lt;0,AI55&lt;0,AJ55&lt;0),0,MAX(AH55:AJ55))</f>
        <v>0</v>
      </c>
      <c r="AL55" s="269">
        <f>AG55+AK55</f>
        <v>0</v>
      </c>
      <c r="AM55" s="270" t="e">
        <f t="shared" ref="AM55:AM60" si="95">IF(ISTEXT(O55),AG55,LARGE(J55:N55,1))</f>
        <v>#NUM!</v>
      </c>
      <c r="AN55" s="270" t="e">
        <f t="shared" ref="AN55:AN60" si="96">IF(ISTEXT(U55),AK55,LARGE(P55:T55,1))</f>
        <v>#NUM!</v>
      </c>
      <c r="AO55" s="270" t="e">
        <f t="shared" ref="AO55:AO60" si="97">AM55+AN55</f>
        <v>#NUM!</v>
      </c>
      <c r="AP55" s="271"/>
    </row>
    <row r="56" spans="2:43" s="123" customFormat="1" ht="15.75" customHeight="1">
      <c r="B56" s="177" t="s">
        <v>70</v>
      </c>
      <c r="C56" s="253" t="str">
        <f>_xlfn.IFNA(VLOOKUP($F56,'protokół WAGI'!$C$9:$K$40,9,0),"")</f>
        <v/>
      </c>
      <c r="D56" s="254" t="str">
        <f>_xlfn.IFNA(VLOOKUP($F56,'protokół WAGI'!$C$9:$I$40,7,0),"")</f>
        <v/>
      </c>
      <c r="E56" s="252" t="str">
        <f>_xlfn.IFNA(VLOOKUP($F56,'protokół WAGI'!$C$9:$J$40,8,0),"")</f>
        <v/>
      </c>
      <c r="F56" s="178"/>
      <c r="G56" s="244" t="str">
        <f>_xlfn.IFNA(VLOOKUP($F56,'protokół WAGI'!$C$9:$I$40,3,0),"")</f>
        <v/>
      </c>
      <c r="H56" s="245" t="str">
        <f t="shared" si="83"/>
        <v>KS Raszyn /II Liga/</v>
      </c>
      <c r="I56" s="246" t="str">
        <f>_xlfn.IFNA(VLOOKUP($F56,'protokół WAGI'!$C$9:$I$40,4,0),"")</f>
        <v/>
      </c>
      <c r="J56" s="187" t="str">
        <f>_xlfn.IFNA(VLOOKUP($F56,'protokół WAGI'!$C$9:$I$40,5,0),"")</f>
        <v/>
      </c>
      <c r="K56" s="181"/>
      <c r="L56" s="217"/>
      <c r="M56" s="181"/>
      <c r="N56" s="218"/>
      <c r="O56" s="219"/>
      <c r="P56" s="182" t="str">
        <f>_xlfn.IFNA(VLOOKUP($F56,'protokół WAGI'!$C$9:$I$40,6,0),"")</f>
        <v/>
      </c>
      <c r="Q56" s="185"/>
      <c r="R56" s="184"/>
      <c r="S56" s="185"/>
      <c r="T56" s="184"/>
      <c r="U56" s="186"/>
      <c r="V56" s="272" t="str">
        <f t="shared" si="84"/>
        <v/>
      </c>
      <c r="W56" s="273">
        <f t="shared" ref="W56:W60" si="98">IFERROR(AC56,"")</f>
        <v>1</v>
      </c>
      <c r="X56" s="260" t="str">
        <f t="shared" ref="X56:X60" ca="1" si="99">IFERROR(IF((YEAR(TODAY())-G56)&lt;16,30,IF((YEAR(TODAY())-G56)&lt;18,20,IF((YEAR(TODAY())-G56)&lt;21,10,0))),"")</f>
        <v/>
      </c>
      <c r="Y56" s="261" t="str">
        <f t="shared" ref="Y56:Y60" ca="1" si="100">IFERROR(IF(I56="","",IF(J56="","",ROUND(AC56*AO56,2)*AB56))+X56,"")</f>
        <v/>
      </c>
      <c r="Z56" s="262" t="str">
        <f t="shared" ref="Z56:Z58" ca="1" si="101">IFERROR(IF(I56=""," ",ROUND(AC56*V56,2)*AB56)+IF(V56&gt;0,X56,0),"")</f>
        <v/>
      </c>
      <c r="AA56" s="263">
        <f ca="1">IFERROR(IF(COUNTBLANK(F55:F60)=0,ROUND(SUM(Z55:Z60)-LARGE(Z55:Z60,6),2),SUM(Z55:Z60)),0)</f>
        <v>0</v>
      </c>
      <c r="AB56" s="264">
        <f t="shared" si="85"/>
        <v>1</v>
      </c>
      <c r="AC56" s="265">
        <f t="shared" si="86"/>
        <v>1</v>
      </c>
      <c r="AD56" s="266">
        <f t="shared" si="87"/>
        <v>0</v>
      </c>
      <c r="AE56" s="266">
        <f t="shared" si="88"/>
        <v>0</v>
      </c>
      <c r="AF56" s="266">
        <f t="shared" si="89"/>
        <v>0</v>
      </c>
      <c r="AG56" s="267">
        <f t="shared" si="90"/>
        <v>0</v>
      </c>
      <c r="AH56" s="266">
        <f t="shared" si="91"/>
        <v>0</v>
      </c>
      <c r="AI56" s="266">
        <f t="shared" si="92"/>
        <v>0</v>
      </c>
      <c r="AJ56" s="266">
        <f t="shared" si="93"/>
        <v>0</v>
      </c>
      <c r="AK56" s="268">
        <f t="shared" si="94"/>
        <v>0</v>
      </c>
      <c r="AL56" s="269">
        <f t="shared" ref="AL56:AL60" si="102">AG56+AK56</f>
        <v>0</v>
      </c>
      <c r="AM56" s="270" t="e">
        <f t="shared" si="95"/>
        <v>#NUM!</v>
      </c>
      <c r="AN56" s="270" t="e">
        <f t="shared" si="96"/>
        <v>#NUM!</v>
      </c>
      <c r="AO56" s="270" t="e">
        <f t="shared" si="97"/>
        <v>#NUM!</v>
      </c>
      <c r="AP56" s="271"/>
    </row>
    <row r="57" spans="2:43" s="123" customFormat="1" ht="15.75" customHeight="1">
      <c r="B57" s="177" t="s">
        <v>71</v>
      </c>
      <c r="C57" s="253" t="str">
        <f>_xlfn.IFNA(VLOOKUP($F57,'protokół WAGI'!$C$9:$K$40,9,0),"")</f>
        <v/>
      </c>
      <c r="D57" s="254" t="str">
        <f>_xlfn.IFNA(VLOOKUP($F57,'protokół WAGI'!$C$9:$I$40,7,0),"")</f>
        <v/>
      </c>
      <c r="E57" s="252" t="str">
        <f>_xlfn.IFNA(VLOOKUP($F57,'protokół WAGI'!$C$9:$J$40,8,0),"")</f>
        <v/>
      </c>
      <c r="F57" s="178"/>
      <c r="G57" s="244" t="str">
        <f>_xlfn.IFNA(VLOOKUP($F57,'protokół WAGI'!$C$9:$I$40,3,0),"")</f>
        <v/>
      </c>
      <c r="H57" s="245" t="str">
        <f t="shared" si="83"/>
        <v>KS Raszyn /II Liga/</v>
      </c>
      <c r="I57" s="246" t="str">
        <f>_xlfn.IFNA(VLOOKUP($F57,'protokół WAGI'!$C$9:$I$40,4,0),"")</f>
        <v/>
      </c>
      <c r="J57" s="187" t="str">
        <f>_xlfn.IFNA(VLOOKUP($F57,'protokół WAGI'!$C$9:$I$40,5,0),"")</f>
        <v/>
      </c>
      <c r="K57" s="181"/>
      <c r="L57" s="217"/>
      <c r="M57" s="181"/>
      <c r="N57" s="184"/>
      <c r="O57" s="186"/>
      <c r="P57" s="182" t="str">
        <f>_xlfn.IFNA(VLOOKUP($F57,'protokół WAGI'!$C$9:$I$40,6,0),"")</f>
        <v/>
      </c>
      <c r="Q57" s="185"/>
      <c r="R57" s="184"/>
      <c r="S57" s="185"/>
      <c r="T57" s="184"/>
      <c r="U57" s="186"/>
      <c r="V57" s="272" t="str">
        <f t="shared" si="84"/>
        <v/>
      </c>
      <c r="W57" s="273">
        <f t="shared" si="98"/>
        <v>1</v>
      </c>
      <c r="X57" s="260" t="str">
        <f t="shared" ca="1" si="99"/>
        <v/>
      </c>
      <c r="Y57" s="261" t="str">
        <f t="shared" ca="1" si="100"/>
        <v/>
      </c>
      <c r="Z57" s="262" t="str">
        <f t="shared" ca="1" si="101"/>
        <v/>
      </c>
      <c r="AA57" s="263">
        <f ca="1">IFERROR(IF(COUNTBLANK(F55:F60)=0,ROUND(SUM(Z55:Z60)-LARGE(Z55:Z60,6),2),SUM(Z55:Z60)),0)</f>
        <v>0</v>
      </c>
      <c r="AB57" s="264">
        <f t="shared" si="85"/>
        <v>1</v>
      </c>
      <c r="AC57" s="265">
        <f t="shared" si="86"/>
        <v>1</v>
      </c>
      <c r="AD57" s="266">
        <f t="shared" si="87"/>
        <v>0</v>
      </c>
      <c r="AE57" s="266">
        <f t="shared" si="88"/>
        <v>0</v>
      </c>
      <c r="AF57" s="266">
        <f t="shared" si="89"/>
        <v>0</v>
      </c>
      <c r="AG57" s="267">
        <f t="shared" si="90"/>
        <v>0</v>
      </c>
      <c r="AH57" s="266">
        <f t="shared" si="91"/>
        <v>0</v>
      </c>
      <c r="AI57" s="266">
        <f t="shared" si="92"/>
        <v>0</v>
      </c>
      <c r="AJ57" s="266">
        <f t="shared" si="93"/>
        <v>0</v>
      </c>
      <c r="AK57" s="268">
        <f t="shared" si="94"/>
        <v>0</v>
      </c>
      <c r="AL57" s="269">
        <f t="shared" si="102"/>
        <v>0</v>
      </c>
      <c r="AM57" s="270" t="e">
        <f t="shared" si="95"/>
        <v>#NUM!</v>
      </c>
      <c r="AN57" s="270" t="e">
        <f t="shared" si="96"/>
        <v>#NUM!</v>
      </c>
      <c r="AO57" s="270" t="e">
        <f t="shared" si="97"/>
        <v>#NUM!</v>
      </c>
      <c r="AP57" s="271"/>
    </row>
    <row r="58" spans="2:43" s="123" customFormat="1" ht="15.75" customHeight="1">
      <c r="B58" s="177" t="s">
        <v>72</v>
      </c>
      <c r="C58" s="253" t="str">
        <f>_xlfn.IFNA(VLOOKUP($F58,'protokół WAGI'!$C$9:$K$40,9,0),"")</f>
        <v/>
      </c>
      <c r="D58" s="254" t="str">
        <f>_xlfn.IFNA(VLOOKUP($F58,'protokół WAGI'!$C$9:$I$40,7,0),"")</f>
        <v/>
      </c>
      <c r="E58" s="252" t="str">
        <f>_xlfn.IFNA(VLOOKUP($F58,'protokół WAGI'!$C$9:$J$40,8,0),"")</f>
        <v/>
      </c>
      <c r="F58" s="178"/>
      <c r="G58" s="244" t="str">
        <f>_xlfn.IFNA(VLOOKUP($F58,'protokół WAGI'!$C$9:$I$40,3,0),"")</f>
        <v/>
      </c>
      <c r="H58" s="245" t="str">
        <f t="shared" si="83"/>
        <v>KS Raszyn /II Liga/</v>
      </c>
      <c r="I58" s="246" t="str">
        <f>_xlfn.IFNA(VLOOKUP($F58,'protokół WAGI'!$C$9:$I$40,4,0),"")</f>
        <v/>
      </c>
      <c r="J58" s="187" t="str">
        <f>_xlfn.IFNA(VLOOKUP($F58,'protokół WAGI'!$C$9:$I$40,5,0),"")</f>
        <v/>
      </c>
      <c r="K58" s="220"/>
      <c r="L58" s="221"/>
      <c r="M58" s="220"/>
      <c r="N58" s="222"/>
      <c r="O58" s="190"/>
      <c r="P58" s="182" t="str">
        <f>_xlfn.IFNA(VLOOKUP($F58,'protokół WAGI'!$C$9:$I$40,6,0),"")</f>
        <v/>
      </c>
      <c r="Q58" s="189"/>
      <c r="R58" s="184"/>
      <c r="S58" s="185"/>
      <c r="T58" s="184"/>
      <c r="U58" s="186"/>
      <c r="V58" s="272" t="str">
        <f t="shared" si="84"/>
        <v/>
      </c>
      <c r="W58" s="273">
        <f t="shared" si="98"/>
        <v>1</v>
      </c>
      <c r="X58" s="260" t="str">
        <f t="shared" ca="1" si="99"/>
        <v/>
      </c>
      <c r="Y58" s="261" t="str">
        <f t="shared" ca="1" si="100"/>
        <v/>
      </c>
      <c r="Z58" s="262" t="str">
        <f t="shared" ca="1" si="101"/>
        <v/>
      </c>
      <c r="AA58" s="263">
        <f ca="1">IFERROR(IF(COUNTBLANK(F55:F60)=0,ROUND(SUM(Z55:Z60)-LARGE(Z55:Z60,6),2),SUM(Z55:Z60)),0)</f>
        <v>0</v>
      </c>
      <c r="AB58" s="274">
        <f t="shared" si="85"/>
        <v>1</v>
      </c>
      <c r="AC58" s="265">
        <f>IF(I58&lt;193.609,10^(0.722762521*((LOG10(I58/193.609))^2)),1)</f>
        <v>1</v>
      </c>
      <c r="AD58" s="266">
        <f t="shared" si="87"/>
        <v>0</v>
      </c>
      <c r="AE58" s="266">
        <f t="shared" si="88"/>
        <v>0</v>
      </c>
      <c r="AF58" s="266">
        <f t="shared" si="89"/>
        <v>0</v>
      </c>
      <c r="AG58" s="267">
        <f t="shared" si="90"/>
        <v>0</v>
      </c>
      <c r="AH58" s="266">
        <f t="shared" si="91"/>
        <v>0</v>
      </c>
      <c r="AI58" s="266">
        <f t="shared" si="92"/>
        <v>0</v>
      </c>
      <c r="AJ58" s="266">
        <f t="shared" si="93"/>
        <v>0</v>
      </c>
      <c r="AK58" s="268">
        <f t="shared" si="94"/>
        <v>0</v>
      </c>
      <c r="AL58" s="269">
        <f t="shared" si="102"/>
        <v>0</v>
      </c>
      <c r="AM58" s="270" t="e">
        <f t="shared" si="95"/>
        <v>#NUM!</v>
      </c>
      <c r="AN58" s="270" t="e">
        <f t="shared" si="96"/>
        <v>#NUM!</v>
      </c>
      <c r="AO58" s="270" t="e">
        <f t="shared" si="97"/>
        <v>#NUM!</v>
      </c>
      <c r="AP58" s="271"/>
      <c r="AQ58" s="191"/>
    </row>
    <row r="59" spans="2:43" s="123" customFormat="1" ht="15.75" customHeight="1">
      <c r="B59" s="177" t="s">
        <v>73</v>
      </c>
      <c r="C59" s="253" t="str">
        <f>_xlfn.IFNA(VLOOKUP($F59,'protokół WAGI'!$C$9:$K$40,9,0),"")</f>
        <v/>
      </c>
      <c r="D59" s="254" t="str">
        <f>_xlfn.IFNA(VLOOKUP($F59,'protokół WAGI'!$C$9:$I$40,7,0),"")</f>
        <v/>
      </c>
      <c r="E59" s="252" t="str">
        <f>_xlfn.IFNA(VLOOKUP($F59,'protokół WAGI'!$C$9:$J$40,8,0),"")</f>
        <v/>
      </c>
      <c r="F59" s="178"/>
      <c r="G59" s="244" t="str">
        <f>_xlfn.IFNA(VLOOKUP($F59,'protokół WAGI'!$C$9:$I$40,3,0),"")</f>
        <v/>
      </c>
      <c r="H59" s="245" t="str">
        <f t="shared" si="83"/>
        <v>KS Raszyn /II Liga/</v>
      </c>
      <c r="I59" s="246" t="str">
        <f>_xlfn.IFNA(VLOOKUP($F59,'protokół WAGI'!$C$9:$I$40,4,0),"")</f>
        <v/>
      </c>
      <c r="J59" s="187" t="str">
        <f>_xlfn.IFNA(VLOOKUP($F59,'protokół WAGI'!$C$9:$I$40,5,0),"")</f>
        <v/>
      </c>
      <c r="K59" s="181"/>
      <c r="L59" s="217"/>
      <c r="M59" s="181"/>
      <c r="N59" s="218"/>
      <c r="O59" s="186"/>
      <c r="P59" s="182" t="str">
        <f>_xlfn.IFNA(VLOOKUP($F59,'protokół WAGI'!$C$9:$I$40,6,0),"")</f>
        <v/>
      </c>
      <c r="Q59" s="185"/>
      <c r="R59" s="188"/>
      <c r="S59" s="189"/>
      <c r="T59" s="188"/>
      <c r="U59" s="190"/>
      <c r="V59" s="272" t="str">
        <f t="shared" si="84"/>
        <v/>
      </c>
      <c r="W59" s="273">
        <f t="shared" si="98"/>
        <v>1</v>
      </c>
      <c r="X59" s="260" t="str">
        <f t="shared" ca="1" si="99"/>
        <v/>
      </c>
      <c r="Y59" s="261" t="str">
        <f t="shared" ca="1" si="100"/>
        <v/>
      </c>
      <c r="Z59" s="262" t="str">
        <f ca="1">IFERROR(IF(I59=""," ",ROUND(AC59*V59,2)*AB59)+IF(V59&gt;0,X59,0),"")</f>
        <v/>
      </c>
      <c r="AA59" s="263">
        <f ca="1">IFERROR(IF(COUNTBLANK(F55:F60)=0,ROUND(SUM(Z55:Z60)-LARGE(Z55:Z60,6),2),SUM(Z55:Z60)),0)</f>
        <v>0</v>
      </c>
      <c r="AB59" s="264">
        <f t="shared" si="85"/>
        <v>1</v>
      </c>
      <c r="AC59" s="265">
        <f>IF(I59&lt;193.609,10^(0.722762521*((LOG10(I59/193.609))^2)),1)</f>
        <v>1</v>
      </c>
      <c r="AD59" s="266">
        <f t="shared" si="87"/>
        <v>0</v>
      </c>
      <c r="AE59" s="266">
        <f t="shared" si="88"/>
        <v>0</v>
      </c>
      <c r="AF59" s="266">
        <f t="shared" si="89"/>
        <v>0</v>
      </c>
      <c r="AG59" s="267">
        <f t="shared" si="90"/>
        <v>0</v>
      </c>
      <c r="AH59" s="266">
        <f t="shared" si="91"/>
        <v>0</v>
      </c>
      <c r="AI59" s="266">
        <f t="shared" si="92"/>
        <v>0</v>
      </c>
      <c r="AJ59" s="266">
        <f t="shared" si="93"/>
        <v>0</v>
      </c>
      <c r="AK59" s="268">
        <f t="shared" si="94"/>
        <v>0</v>
      </c>
      <c r="AL59" s="269">
        <f t="shared" si="102"/>
        <v>0</v>
      </c>
      <c r="AM59" s="270" t="e">
        <f t="shared" si="95"/>
        <v>#NUM!</v>
      </c>
      <c r="AN59" s="270" t="e">
        <f t="shared" si="96"/>
        <v>#NUM!</v>
      </c>
      <c r="AO59" s="270" t="e">
        <f t="shared" si="97"/>
        <v>#NUM!</v>
      </c>
      <c r="AP59" s="271"/>
    </row>
    <row r="60" spans="2:43" s="123" customFormat="1" ht="15.75" customHeight="1" thickBot="1">
      <c r="B60" s="192" t="s">
        <v>74</v>
      </c>
      <c r="C60" s="255" t="str">
        <f>_xlfn.IFNA(VLOOKUP($F60,'protokół WAGI'!$C$9:$K$40,9,0),"")</f>
        <v/>
      </c>
      <c r="D60" s="256" t="str">
        <f>_xlfn.IFNA(VLOOKUP($F60,'protokół WAGI'!$C$9:$I$40,7,0),"")</f>
        <v/>
      </c>
      <c r="E60" s="257" t="str">
        <f>_xlfn.IFNA(VLOOKUP($F60,'protokół WAGI'!$C$9:$J$40,8,0),"")</f>
        <v/>
      </c>
      <c r="F60" s="193"/>
      <c r="G60" s="247" t="str">
        <f>_xlfn.IFNA(VLOOKUP($F60,'protokół WAGI'!$C$9:$I$40,3,0),"")</f>
        <v/>
      </c>
      <c r="H60" s="248" t="str">
        <f t="shared" si="83"/>
        <v>KS Raszyn /II Liga/</v>
      </c>
      <c r="I60" s="249" t="str">
        <f>_xlfn.IFNA(VLOOKUP($F60,'protokół WAGI'!$C$9:$I$40,4,0),"")</f>
        <v/>
      </c>
      <c r="J60" s="194" t="str">
        <f>_xlfn.IFNA(VLOOKUP($F60,'protokół WAGI'!$C$9:$I$40,5,0),"")</f>
        <v/>
      </c>
      <c r="K60" s="195"/>
      <c r="L60" s="196"/>
      <c r="M60" s="195"/>
      <c r="N60" s="197"/>
      <c r="O60" s="198"/>
      <c r="P60" s="199" t="str">
        <f>_xlfn.IFNA(VLOOKUP($F60,'protokół WAGI'!$C$9:$I$40,6,0),"")</f>
        <v/>
      </c>
      <c r="Q60" s="200"/>
      <c r="R60" s="201"/>
      <c r="S60" s="200"/>
      <c r="T60" s="201"/>
      <c r="U60" s="198"/>
      <c r="V60" s="275" t="str">
        <f t="shared" si="84"/>
        <v/>
      </c>
      <c r="W60" s="276">
        <f t="shared" si="98"/>
        <v>1</v>
      </c>
      <c r="X60" s="260" t="str">
        <f t="shared" ca="1" si="99"/>
        <v/>
      </c>
      <c r="Y60" s="261" t="str">
        <f t="shared" ca="1" si="100"/>
        <v/>
      </c>
      <c r="Z60" s="277" t="str">
        <f t="shared" ref="Z60" ca="1" si="103">IFERROR(IF(I60=""," ",ROUND(AC60*V60,2)*AB60)+IF(V60&gt;0,X60,0),"")</f>
        <v/>
      </c>
      <c r="AA60" s="263">
        <f ca="1">IFERROR(IF(COUNTBLANK(F55:F60)=0,ROUND(SUM(Z55:Z60)-LARGE(Z55:Z60,6),2),SUM(Z55:Z60)),0)</f>
        <v>0</v>
      </c>
      <c r="AB60" s="264">
        <f t="shared" si="85"/>
        <v>1</v>
      </c>
      <c r="AC60" s="265">
        <f>IF(I60&lt;193.609,10^(0.722762521*((LOG10(I60/193.609))^2)),1)</f>
        <v>1</v>
      </c>
      <c r="AD60" s="278">
        <f t="shared" si="87"/>
        <v>0</v>
      </c>
      <c r="AE60" s="278">
        <f t="shared" si="88"/>
        <v>0</v>
      </c>
      <c r="AF60" s="278">
        <f t="shared" si="89"/>
        <v>0</v>
      </c>
      <c r="AG60" s="267">
        <f t="shared" si="90"/>
        <v>0</v>
      </c>
      <c r="AH60" s="266">
        <f t="shared" si="91"/>
        <v>0</v>
      </c>
      <c r="AI60" s="266">
        <f t="shared" si="92"/>
        <v>0</v>
      </c>
      <c r="AJ60" s="266">
        <f t="shared" si="93"/>
        <v>0</v>
      </c>
      <c r="AK60" s="268">
        <f t="shared" si="94"/>
        <v>0</v>
      </c>
      <c r="AL60" s="269">
        <f t="shared" si="102"/>
        <v>0</v>
      </c>
      <c r="AM60" s="270" t="e">
        <f t="shared" si="95"/>
        <v>#NUM!</v>
      </c>
      <c r="AN60" s="270" t="e">
        <f t="shared" si="96"/>
        <v>#NUM!</v>
      </c>
      <c r="AO60" s="270" t="e">
        <f t="shared" si="97"/>
        <v>#NUM!</v>
      </c>
      <c r="AP60" s="271"/>
    </row>
    <row r="61" spans="2:43" s="123" customFormat="1" ht="16.5" customHeight="1" thickBot="1">
      <c r="B61" s="202"/>
      <c r="C61" s="202"/>
      <c r="D61" s="202"/>
      <c r="E61" s="202"/>
      <c r="F61" s="203"/>
      <c r="G61" s="202"/>
      <c r="H61" s="204" t="str">
        <f>H60</f>
        <v>KS Raszyn /II Liga/</v>
      </c>
      <c r="I61" s="205"/>
      <c r="J61" s="206"/>
      <c r="K61" s="207"/>
      <c r="L61" s="206"/>
      <c r="M61" s="208"/>
      <c r="N61" s="206"/>
      <c r="O61" s="207"/>
      <c r="P61" s="206"/>
      <c r="Q61" s="207"/>
      <c r="R61" s="209"/>
      <c r="S61" s="207"/>
      <c r="T61" s="209"/>
      <c r="U61" s="207"/>
      <c r="V61" s="279"/>
      <c r="W61" s="279"/>
      <c r="X61" s="305">
        <f ca="1">IF(COUNTBLANK(F55:F60)=0,ROUND(SUM(Y55:Y60)-LARGE(Y55:Y60,6),2),ROUND(SUM(Y55:Y60),2))</f>
        <v>0</v>
      </c>
      <c r="Y61" s="306"/>
      <c r="Z61" s="280">
        <f ca="1">IFERROR(IF(COUNTBLANK(F55:F60)=0,ROUND(SUM(Z55:Z60)-LARGE(Z55:Z60,6),2),SUM(Z55:Z60)),0)</f>
        <v>0</v>
      </c>
      <c r="AA61" s="281"/>
      <c r="AB61" s="282"/>
      <c r="AC61" s="265" t="str">
        <f>H55</f>
        <v>KS Raszyn /II Liga/</v>
      </c>
      <c r="AD61" s="283"/>
      <c r="AE61" s="283"/>
      <c r="AF61" s="284"/>
      <c r="AG61" s="285"/>
      <c r="AH61" s="266"/>
      <c r="AI61" s="266"/>
      <c r="AJ61" s="266"/>
      <c r="AK61" s="267"/>
      <c r="AL61" s="269"/>
      <c r="AM61" s="286"/>
      <c r="AN61" s="286"/>
      <c r="AO61" s="286"/>
      <c r="AP61" s="271"/>
    </row>
    <row r="62" spans="2:43" s="151" customFormat="1" ht="15" customHeight="1">
      <c r="B62" s="317" t="s">
        <v>99</v>
      </c>
      <c r="C62" s="317"/>
      <c r="D62" s="317"/>
      <c r="E62" s="317"/>
      <c r="F62" s="317"/>
      <c r="G62" s="317"/>
      <c r="H62" s="317"/>
      <c r="I62" s="317"/>
      <c r="J62" s="317"/>
      <c r="K62" s="317"/>
      <c r="L62" s="317"/>
      <c r="M62" s="317"/>
      <c r="N62" s="317"/>
      <c r="O62" s="317"/>
      <c r="P62" s="317"/>
      <c r="Q62" s="317"/>
      <c r="R62" s="152"/>
      <c r="S62" s="153"/>
      <c r="T62" s="152"/>
      <c r="U62" s="153"/>
      <c r="V62" s="152"/>
      <c r="W62" s="152"/>
      <c r="X62" s="152"/>
      <c r="Y62" s="152"/>
      <c r="Z62" s="154"/>
      <c r="AC62" s="155"/>
      <c r="AD62" s="156"/>
      <c r="AE62" s="156"/>
      <c r="AF62" s="156"/>
      <c r="AG62" s="157"/>
      <c r="AH62" s="156"/>
      <c r="AI62" s="156"/>
      <c r="AJ62" s="156"/>
      <c r="AK62" s="157"/>
      <c r="AL62" s="158"/>
      <c r="AM62" s="159"/>
      <c r="AN62" s="159"/>
      <c r="AO62" s="159"/>
    </row>
    <row r="63" spans="2:43" s="151" customFormat="1" ht="6" customHeight="1" thickBot="1"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52"/>
      <c r="S63" s="153"/>
      <c r="T63" s="152"/>
      <c r="U63" s="153"/>
      <c r="V63" s="152"/>
      <c r="W63" s="152"/>
      <c r="X63" s="152"/>
      <c r="Y63" s="152"/>
      <c r="Z63" s="154"/>
      <c r="AC63" s="155"/>
      <c r="AD63" s="156"/>
      <c r="AE63" s="156"/>
      <c r="AF63" s="156"/>
      <c r="AG63" s="157"/>
      <c r="AH63" s="156"/>
      <c r="AI63" s="156"/>
      <c r="AJ63" s="156"/>
      <c r="AK63" s="157"/>
      <c r="AL63" s="158"/>
      <c r="AM63" s="159"/>
      <c r="AN63" s="159"/>
      <c r="AO63" s="159"/>
    </row>
    <row r="64" spans="2:43" ht="11.25" customHeight="1">
      <c r="B64" s="318" t="s">
        <v>22</v>
      </c>
      <c r="C64" s="320" t="s">
        <v>78</v>
      </c>
      <c r="D64" s="320" t="s">
        <v>52</v>
      </c>
      <c r="E64" s="322" t="s">
        <v>40</v>
      </c>
      <c r="F64" s="324" t="s">
        <v>0</v>
      </c>
      <c r="G64" s="326" t="s">
        <v>1</v>
      </c>
      <c r="H64" s="161" t="s">
        <v>50</v>
      </c>
      <c r="I64" s="328" t="s">
        <v>3</v>
      </c>
      <c r="J64" s="330" t="s">
        <v>4</v>
      </c>
      <c r="K64" s="331"/>
      <c r="L64" s="331"/>
      <c r="M64" s="331"/>
      <c r="N64" s="331"/>
      <c r="O64" s="332"/>
      <c r="P64" s="333" t="s">
        <v>5</v>
      </c>
      <c r="Q64" s="331"/>
      <c r="R64" s="331"/>
      <c r="S64" s="331"/>
      <c r="T64" s="331"/>
      <c r="U64" s="334"/>
      <c r="V64" s="328" t="s">
        <v>6</v>
      </c>
      <c r="W64" s="162" t="s">
        <v>63</v>
      </c>
      <c r="X64" s="163" t="s">
        <v>75</v>
      </c>
      <c r="Y64" s="336" t="s">
        <v>37</v>
      </c>
      <c r="Z64" s="307" t="s">
        <v>38</v>
      </c>
      <c r="AC64" s="164"/>
      <c r="AD64" s="165"/>
      <c r="AE64" s="165"/>
      <c r="AF64" s="165"/>
      <c r="AG64" s="166"/>
      <c r="AH64" s="165"/>
      <c r="AI64" s="165"/>
      <c r="AJ64" s="165"/>
      <c r="AK64" s="166"/>
    </row>
    <row r="65" spans="1:43" ht="13.5" thickBot="1">
      <c r="B65" s="319"/>
      <c r="C65" s="321"/>
      <c r="D65" s="321"/>
      <c r="E65" s="323"/>
      <c r="F65" s="325"/>
      <c r="G65" s="327"/>
      <c r="H65" s="168" t="s">
        <v>49</v>
      </c>
      <c r="I65" s="329"/>
      <c r="J65" s="309">
        <v>1</v>
      </c>
      <c r="K65" s="310"/>
      <c r="L65" s="311">
        <v>2</v>
      </c>
      <c r="M65" s="312"/>
      <c r="N65" s="312">
        <v>3</v>
      </c>
      <c r="O65" s="313"/>
      <c r="P65" s="314">
        <v>1</v>
      </c>
      <c r="Q65" s="315"/>
      <c r="R65" s="312">
        <v>2</v>
      </c>
      <c r="S65" s="312"/>
      <c r="T65" s="312">
        <v>3</v>
      </c>
      <c r="U65" s="316"/>
      <c r="V65" s="335"/>
      <c r="W65" s="169" t="s">
        <v>64</v>
      </c>
      <c r="X65" s="170" t="s">
        <v>76</v>
      </c>
      <c r="Y65" s="337"/>
      <c r="Z65" s="308"/>
      <c r="AC65" s="164"/>
      <c r="AD65" s="165"/>
      <c r="AE65" s="165"/>
      <c r="AF65" s="165"/>
      <c r="AG65" s="166" t="s">
        <v>53</v>
      </c>
      <c r="AH65" s="165"/>
      <c r="AI65" s="165"/>
      <c r="AJ65" s="165"/>
      <c r="AK65" s="166" t="s">
        <v>54</v>
      </c>
      <c r="AL65" s="167" t="s">
        <v>55</v>
      </c>
      <c r="AM65" s="122" t="s">
        <v>34</v>
      </c>
      <c r="AN65" s="122" t="s">
        <v>35</v>
      </c>
      <c r="AO65" s="122" t="s">
        <v>36</v>
      </c>
    </row>
    <row r="66" spans="1:43" s="123" customFormat="1" ht="15.75" customHeight="1">
      <c r="B66" s="171" t="s">
        <v>69</v>
      </c>
      <c r="C66" s="250" t="str">
        <f>_xlfn.IFNA(VLOOKUP($F66,'protokół WAGI'!$C$9:$K$40,9,0),"")</f>
        <v/>
      </c>
      <c r="D66" s="251" t="str">
        <f>_xlfn.IFNA(VLOOKUP($F66,'protokół WAGI'!$C$9:$I$40,7,0),"")</f>
        <v/>
      </c>
      <c r="E66" s="252" t="str">
        <f>_xlfn.IFNA(VLOOKUP($F66,'protokół WAGI'!$C$9:$J$40,8,0),"")</f>
        <v/>
      </c>
      <c r="F66" s="172"/>
      <c r="G66" s="241" t="str">
        <f>_xlfn.IFNA(VLOOKUP($F66,'protokół WAGI'!$C$9:$I$40,3,0),"")</f>
        <v/>
      </c>
      <c r="H66" s="242" t="str">
        <f t="shared" ref="H66:H71" si="104">$B$7</f>
        <v>KS Raszyn /II Liga/</v>
      </c>
      <c r="I66" s="243" t="str">
        <f>_xlfn.IFNA(VLOOKUP($F66,'protokół WAGI'!$C$9:$I$40,4,0),"")</f>
        <v/>
      </c>
      <c r="J66" s="173" t="str">
        <f>_xlfn.IFNA(VLOOKUP($F66,'protokół WAGI'!$C$9:$I$40,5,0),"")</f>
        <v/>
      </c>
      <c r="K66" s="179"/>
      <c r="L66" s="180"/>
      <c r="M66" s="211"/>
      <c r="N66" s="212"/>
      <c r="O66" s="213"/>
      <c r="P66" s="174" t="str">
        <f>_xlfn.IFNA(VLOOKUP($F66,'protokół WAGI'!$C$9:$I$40,6,0),"")</f>
        <v/>
      </c>
      <c r="Q66" s="183"/>
      <c r="R66" s="214"/>
      <c r="S66" s="215"/>
      <c r="T66" s="214"/>
      <c r="U66" s="216"/>
      <c r="V66" s="258" t="str">
        <f t="shared" ref="V66:V71" si="105">IF(I66="","",(AG66+AK66))</f>
        <v/>
      </c>
      <c r="W66" s="259">
        <f>IFERROR(AC66,"")</f>
        <v>1</v>
      </c>
      <c r="X66" s="260" t="str">
        <f ca="1">IFERROR(IF((YEAR(TODAY())-G66)&lt;16,30,IF((YEAR(TODAY())-G66)&lt;18,20,IF((YEAR(TODAY())-G66)&lt;21,10,0))),"")</f>
        <v/>
      </c>
      <c r="Y66" s="261" t="str">
        <f ca="1">IFERROR(IF(I66="","",IF(J66="","",ROUND(AC66*AO66,2)*AB66))+X66,"")</f>
        <v/>
      </c>
      <c r="Z66" s="262" t="str">
        <f ca="1">IFERROR(IF(I66=""," ",ROUND(AC66*V66,2)*AB66)+IF(V66&gt;0,X66,0),"")</f>
        <v/>
      </c>
      <c r="AA66" s="263">
        <f ca="1">IFERROR(IF(COUNTBLANK(F66:F71)=0,ROUND(SUM(Z66:Z71)-LARGE(Z66:Z71,6),2),SUM(Z66:Z71)),0)</f>
        <v>0</v>
      </c>
      <c r="AB66" s="264">
        <f t="shared" ref="AB66:AB71" si="106">IF(E66="K",1.4,1)</f>
        <v>1</v>
      </c>
      <c r="AC66" s="265">
        <f t="shared" ref="AC66:AC68" si="107">IF(I66&lt;193.609,10^(0.722762521*((LOG10(I66/193.609))^2)),1)</f>
        <v>1</v>
      </c>
      <c r="AD66" s="266">
        <f t="shared" ref="AD66:AD71" si="108">IF(K66="z",J66,IF(K66="x",J66*(-1),0))</f>
        <v>0</v>
      </c>
      <c r="AE66" s="266">
        <f t="shared" ref="AE66:AE71" si="109">IF(M66="z",L66,IF(M66="x",L66*(-1),0))</f>
        <v>0</v>
      </c>
      <c r="AF66" s="266">
        <f t="shared" ref="AF66:AF71" si="110">IF(O66="z",N66,IF(O66="x",N66*(-1),0))</f>
        <v>0</v>
      </c>
      <c r="AG66" s="267">
        <f t="shared" ref="AG66:AG71" si="111">IF(AND(AD66&lt;0,AE66&lt;0,AF66&lt;0),0,MAX(AD66:AF66))</f>
        <v>0</v>
      </c>
      <c r="AH66" s="266">
        <f t="shared" ref="AH66:AH71" si="112">IF(Q66="z",P66,IF(Q66="x",P66*(-1),0))</f>
        <v>0</v>
      </c>
      <c r="AI66" s="266">
        <f t="shared" ref="AI66:AI71" si="113">IF(S66="z",R66,IF(S66="x",R66*(-1),0))</f>
        <v>0</v>
      </c>
      <c r="AJ66" s="266">
        <f t="shared" ref="AJ66:AJ71" si="114">IF(U66="z",T66,IF(U66="x",T66*(-1),0))</f>
        <v>0</v>
      </c>
      <c r="AK66" s="268">
        <f t="shared" ref="AK66:AK71" si="115">IF(AND(AH66&lt;0,AI66&lt;0,AJ66&lt;0),0,MAX(AH66:AJ66))</f>
        <v>0</v>
      </c>
      <c r="AL66" s="269">
        <f>AG66+AK66</f>
        <v>0</v>
      </c>
      <c r="AM66" s="270" t="e">
        <f t="shared" ref="AM66:AM71" si="116">IF(ISTEXT(O66),AG66,LARGE(J66:N66,1))</f>
        <v>#NUM!</v>
      </c>
      <c r="AN66" s="270" t="e">
        <f t="shared" ref="AN66:AN71" si="117">IF(ISTEXT(U66),AK66,LARGE(P66:T66,1))</f>
        <v>#NUM!</v>
      </c>
      <c r="AO66" s="270" t="e">
        <f t="shared" ref="AO66:AO71" si="118">AM66+AN66</f>
        <v>#NUM!</v>
      </c>
      <c r="AP66" s="271"/>
    </row>
    <row r="67" spans="1:43" s="123" customFormat="1" ht="15.75" customHeight="1">
      <c r="B67" s="177" t="s">
        <v>70</v>
      </c>
      <c r="C67" s="253" t="str">
        <f>_xlfn.IFNA(VLOOKUP($F67,'protokół WAGI'!$C$9:$K$40,9,0),"")</f>
        <v/>
      </c>
      <c r="D67" s="254" t="str">
        <f>_xlfn.IFNA(VLOOKUP($F67,'protokół WAGI'!$C$9:$I$40,7,0),"")</f>
        <v/>
      </c>
      <c r="E67" s="252" t="str">
        <f>_xlfn.IFNA(VLOOKUP($F67,'protokół WAGI'!$C$9:$J$40,8,0),"")</f>
        <v/>
      </c>
      <c r="F67" s="178"/>
      <c r="G67" s="244" t="str">
        <f>_xlfn.IFNA(VLOOKUP($F67,'protokół WAGI'!$C$9:$I$40,3,0),"")</f>
        <v/>
      </c>
      <c r="H67" s="245" t="str">
        <f t="shared" si="104"/>
        <v>KS Raszyn /II Liga/</v>
      </c>
      <c r="I67" s="246" t="str">
        <f>_xlfn.IFNA(VLOOKUP($F67,'protokół WAGI'!$C$9:$I$40,4,0),"")</f>
        <v/>
      </c>
      <c r="J67" s="187" t="str">
        <f>_xlfn.IFNA(VLOOKUP($F67,'protokół WAGI'!$C$9:$I$40,5,0),"")</f>
        <v/>
      </c>
      <c r="K67" s="181"/>
      <c r="L67" s="217"/>
      <c r="M67" s="181"/>
      <c r="N67" s="218"/>
      <c r="O67" s="219"/>
      <c r="P67" s="182" t="str">
        <f>_xlfn.IFNA(VLOOKUP($F67,'protokół WAGI'!$C$9:$I$40,6,0),"")</f>
        <v/>
      </c>
      <c r="Q67" s="185"/>
      <c r="R67" s="184"/>
      <c r="S67" s="185"/>
      <c r="T67" s="184"/>
      <c r="U67" s="186"/>
      <c r="V67" s="272" t="str">
        <f t="shared" si="105"/>
        <v/>
      </c>
      <c r="W67" s="273">
        <f t="shared" ref="W67:W71" si="119">IFERROR(AC67,"")</f>
        <v>1</v>
      </c>
      <c r="X67" s="260" t="str">
        <f t="shared" ref="X67:X71" ca="1" si="120">IFERROR(IF((YEAR(TODAY())-G67)&lt;16,30,IF((YEAR(TODAY())-G67)&lt;18,20,IF((YEAR(TODAY())-G67)&lt;21,10,0))),"")</f>
        <v/>
      </c>
      <c r="Y67" s="261" t="str">
        <f t="shared" ref="Y67:Y71" ca="1" si="121">IFERROR(IF(I67="","",IF(J67="","",ROUND(AC67*AO67,2)*AB67))+X67,"")</f>
        <v/>
      </c>
      <c r="Z67" s="262" t="str">
        <f t="shared" ref="Z67:Z69" ca="1" si="122">IFERROR(IF(I67=""," ",ROUND(AC67*V67,2)*AB67)+IF(V67&gt;0,X67,0),"")</f>
        <v/>
      </c>
      <c r="AA67" s="263">
        <f ca="1">IFERROR(IF(COUNTBLANK(F66:F71)=0,ROUND(SUM(Z66:Z71)-LARGE(Z66:Z71,6),2),SUM(Z66:Z71)),0)</f>
        <v>0</v>
      </c>
      <c r="AB67" s="264">
        <f t="shared" si="106"/>
        <v>1</v>
      </c>
      <c r="AC67" s="265">
        <f t="shared" si="107"/>
        <v>1</v>
      </c>
      <c r="AD67" s="266">
        <f t="shared" si="108"/>
        <v>0</v>
      </c>
      <c r="AE67" s="266">
        <f t="shared" si="109"/>
        <v>0</v>
      </c>
      <c r="AF67" s="266">
        <f t="shared" si="110"/>
        <v>0</v>
      </c>
      <c r="AG67" s="267">
        <f t="shared" si="111"/>
        <v>0</v>
      </c>
      <c r="AH67" s="266">
        <f t="shared" si="112"/>
        <v>0</v>
      </c>
      <c r="AI67" s="266">
        <f t="shared" si="113"/>
        <v>0</v>
      </c>
      <c r="AJ67" s="266">
        <f t="shared" si="114"/>
        <v>0</v>
      </c>
      <c r="AK67" s="268">
        <f t="shared" si="115"/>
        <v>0</v>
      </c>
      <c r="AL67" s="269">
        <f t="shared" ref="AL67:AL71" si="123">AG67+AK67</f>
        <v>0</v>
      </c>
      <c r="AM67" s="270" t="e">
        <f t="shared" si="116"/>
        <v>#NUM!</v>
      </c>
      <c r="AN67" s="270" t="e">
        <f t="shared" si="117"/>
        <v>#NUM!</v>
      </c>
      <c r="AO67" s="270" t="e">
        <f t="shared" si="118"/>
        <v>#NUM!</v>
      </c>
      <c r="AP67" s="271"/>
    </row>
    <row r="68" spans="1:43" s="123" customFormat="1" ht="15.75" customHeight="1">
      <c r="B68" s="177" t="s">
        <v>71</v>
      </c>
      <c r="C68" s="253" t="str">
        <f>_xlfn.IFNA(VLOOKUP($F68,'protokół WAGI'!$C$9:$K$40,9,0),"")</f>
        <v/>
      </c>
      <c r="D68" s="254" t="str">
        <f>_xlfn.IFNA(VLOOKUP($F68,'protokół WAGI'!$C$9:$I$40,7,0),"")</f>
        <v/>
      </c>
      <c r="E68" s="252" t="str">
        <f>_xlfn.IFNA(VLOOKUP($F68,'protokół WAGI'!$C$9:$J$40,8,0),"")</f>
        <v/>
      </c>
      <c r="F68" s="178"/>
      <c r="G68" s="244" t="str">
        <f>_xlfn.IFNA(VLOOKUP($F68,'protokół WAGI'!$C$9:$I$40,3,0),"")</f>
        <v/>
      </c>
      <c r="H68" s="245" t="str">
        <f t="shared" si="104"/>
        <v>KS Raszyn /II Liga/</v>
      </c>
      <c r="I68" s="246" t="str">
        <f>_xlfn.IFNA(VLOOKUP($F68,'protokół WAGI'!$C$9:$I$40,4,0),"")</f>
        <v/>
      </c>
      <c r="J68" s="187" t="str">
        <f>_xlfn.IFNA(VLOOKUP($F68,'protokół WAGI'!$C$9:$I$40,5,0),"")</f>
        <v/>
      </c>
      <c r="K68" s="181"/>
      <c r="L68" s="217"/>
      <c r="M68" s="181"/>
      <c r="N68" s="184"/>
      <c r="O68" s="186"/>
      <c r="P68" s="182" t="str">
        <f>_xlfn.IFNA(VLOOKUP($F68,'protokół WAGI'!$C$9:$I$40,6,0),"")</f>
        <v/>
      </c>
      <c r="Q68" s="185"/>
      <c r="R68" s="184"/>
      <c r="S68" s="185"/>
      <c r="T68" s="184"/>
      <c r="U68" s="186"/>
      <c r="V68" s="272" t="str">
        <f t="shared" si="105"/>
        <v/>
      </c>
      <c r="W68" s="273">
        <f t="shared" si="119"/>
        <v>1</v>
      </c>
      <c r="X68" s="260" t="str">
        <f t="shared" ca="1" si="120"/>
        <v/>
      </c>
      <c r="Y68" s="261" t="str">
        <f t="shared" ca="1" si="121"/>
        <v/>
      </c>
      <c r="Z68" s="262" t="str">
        <f t="shared" ca="1" si="122"/>
        <v/>
      </c>
      <c r="AA68" s="263">
        <f ca="1">IFERROR(IF(COUNTBLANK(F66:F71)=0,ROUND(SUM(Z66:Z71)-LARGE(Z66:Z71,6),2),SUM(Z66:Z71)),0)</f>
        <v>0</v>
      </c>
      <c r="AB68" s="264">
        <f t="shared" si="106"/>
        <v>1</v>
      </c>
      <c r="AC68" s="265">
        <f t="shared" si="107"/>
        <v>1</v>
      </c>
      <c r="AD68" s="266">
        <f t="shared" si="108"/>
        <v>0</v>
      </c>
      <c r="AE68" s="266">
        <f t="shared" si="109"/>
        <v>0</v>
      </c>
      <c r="AF68" s="266">
        <f t="shared" si="110"/>
        <v>0</v>
      </c>
      <c r="AG68" s="267">
        <f t="shared" si="111"/>
        <v>0</v>
      </c>
      <c r="AH68" s="266">
        <f t="shared" si="112"/>
        <v>0</v>
      </c>
      <c r="AI68" s="266">
        <f t="shared" si="113"/>
        <v>0</v>
      </c>
      <c r="AJ68" s="266">
        <f t="shared" si="114"/>
        <v>0</v>
      </c>
      <c r="AK68" s="268">
        <f t="shared" si="115"/>
        <v>0</v>
      </c>
      <c r="AL68" s="269">
        <f t="shared" si="123"/>
        <v>0</v>
      </c>
      <c r="AM68" s="270" t="e">
        <f t="shared" si="116"/>
        <v>#NUM!</v>
      </c>
      <c r="AN68" s="270" t="e">
        <f t="shared" si="117"/>
        <v>#NUM!</v>
      </c>
      <c r="AO68" s="270" t="e">
        <f t="shared" si="118"/>
        <v>#NUM!</v>
      </c>
      <c r="AP68" s="271"/>
    </row>
    <row r="69" spans="1:43" s="123" customFormat="1" ht="15.75" customHeight="1">
      <c r="B69" s="177" t="s">
        <v>72</v>
      </c>
      <c r="C69" s="253" t="str">
        <f>_xlfn.IFNA(VLOOKUP($F69,'protokół WAGI'!$C$9:$K$40,9,0),"")</f>
        <v/>
      </c>
      <c r="D69" s="254" t="str">
        <f>_xlfn.IFNA(VLOOKUP($F69,'protokół WAGI'!$C$9:$I$40,7,0),"")</f>
        <v/>
      </c>
      <c r="E69" s="252" t="str">
        <f>_xlfn.IFNA(VLOOKUP($F69,'protokół WAGI'!$C$9:$J$40,8,0),"")</f>
        <v/>
      </c>
      <c r="F69" s="178"/>
      <c r="G69" s="244" t="str">
        <f>_xlfn.IFNA(VLOOKUP($F69,'protokół WAGI'!$C$9:$I$40,3,0),"")</f>
        <v/>
      </c>
      <c r="H69" s="245" t="str">
        <f t="shared" si="104"/>
        <v>KS Raszyn /II Liga/</v>
      </c>
      <c r="I69" s="246" t="str">
        <f>_xlfn.IFNA(VLOOKUP($F69,'protokół WAGI'!$C$9:$I$40,4,0),"")</f>
        <v/>
      </c>
      <c r="J69" s="187" t="str">
        <f>_xlfn.IFNA(VLOOKUP($F69,'protokół WAGI'!$C$9:$I$40,5,0),"")</f>
        <v/>
      </c>
      <c r="K69" s="220"/>
      <c r="L69" s="221"/>
      <c r="M69" s="220"/>
      <c r="N69" s="222"/>
      <c r="O69" s="190"/>
      <c r="P69" s="182" t="str">
        <f>_xlfn.IFNA(VLOOKUP($F69,'protokół WAGI'!$C$9:$I$40,6,0),"")</f>
        <v/>
      </c>
      <c r="Q69" s="189"/>
      <c r="R69" s="184"/>
      <c r="S69" s="185"/>
      <c r="T69" s="184"/>
      <c r="U69" s="186"/>
      <c r="V69" s="272" t="str">
        <f t="shared" si="105"/>
        <v/>
      </c>
      <c r="W69" s="273">
        <f t="shared" si="119"/>
        <v>1</v>
      </c>
      <c r="X69" s="260" t="str">
        <f t="shared" ca="1" si="120"/>
        <v/>
      </c>
      <c r="Y69" s="261" t="str">
        <f t="shared" ca="1" si="121"/>
        <v/>
      </c>
      <c r="Z69" s="262" t="str">
        <f t="shared" ca="1" si="122"/>
        <v/>
      </c>
      <c r="AA69" s="263">
        <f ca="1">IFERROR(IF(COUNTBLANK(F66:F71)=0,ROUND(SUM(Z66:Z71)-LARGE(Z66:Z71,6),2),SUM(Z66:Z71)),0)</f>
        <v>0</v>
      </c>
      <c r="AB69" s="274">
        <f t="shared" si="106"/>
        <v>1</v>
      </c>
      <c r="AC69" s="265">
        <f>IF(I69&lt;193.609,10^(0.722762521*((LOG10(I69/193.609))^2)),1)</f>
        <v>1</v>
      </c>
      <c r="AD69" s="266">
        <f t="shared" si="108"/>
        <v>0</v>
      </c>
      <c r="AE69" s="266">
        <f t="shared" si="109"/>
        <v>0</v>
      </c>
      <c r="AF69" s="266">
        <f t="shared" si="110"/>
        <v>0</v>
      </c>
      <c r="AG69" s="267">
        <f t="shared" si="111"/>
        <v>0</v>
      </c>
      <c r="AH69" s="266">
        <f t="shared" si="112"/>
        <v>0</v>
      </c>
      <c r="AI69" s="266">
        <f t="shared" si="113"/>
        <v>0</v>
      </c>
      <c r="AJ69" s="266">
        <f t="shared" si="114"/>
        <v>0</v>
      </c>
      <c r="AK69" s="268">
        <f t="shared" si="115"/>
        <v>0</v>
      </c>
      <c r="AL69" s="269">
        <f t="shared" si="123"/>
        <v>0</v>
      </c>
      <c r="AM69" s="270" t="e">
        <f t="shared" si="116"/>
        <v>#NUM!</v>
      </c>
      <c r="AN69" s="270" t="e">
        <f t="shared" si="117"/>
        <v>#NUM!</v>
      </c>
      <c r="AO69" s="270" t="e">
        <f t="shared" si="118"/>
        <v>#NUM!</v>
      </c>
      <c r="AP69" s="271"/>
      <c r="AQ69" s="191"/>
    </row>
    <row r="70" spans="1:43" s="123" customFormat="1" ht="15.75" customHeight="1">
      <c r="B70" s="177" t="s">
        <v>73</v>
      </c>
      <c r="C70" s="253" t="str">
        <f>_xlfn.IFNA(VLOOKUP($F70,'protokół WAGI'!$C$9:$K$40,9,0),"")</f>
        <v/>
      </c>
      <c r="D70" s="254" t="str">
        <f>_xlfn.IFNA(VLOOKUP($F70,'protokół WAGI'!$C$9:$I$40,7,0),"")</f>
        <v/>
      </c>
      <c r="E70" s="252" t="str">
        <f>_xlfn.IFNA(VLOOKUP($F70,'protokół WAGI'!$C$9:$J$40,8,0),"")</f>
        <v/>
      </c>
      <c r="F70" s="178"/>
      <c r="G70" s="244" t="str">
        <f>_xlfn.IFNA(VLOOKUP($F70,'protokół WAGI'!$C$9:$I$40,3,0),"")</f>
        <v/>
      </c>
      <c r="H70" s="245" t="str">
        <f t="shared" si="104"/>
        <v>KS Raszyn /II Liga/</v>
      </c>
      <c r="I70" s="246" t="str">
        <f>_xlfn.IFNA(VLOOKUP($F70,'protokół WAGI'!$C$9:$I$40,4,0),"")</f>
        <v/>
      </c>
      <c r="J70" s="187" t="str">
        <f>_xlfn.IFNA(VLOOKUP($F70,'protokół WAGI'!$C$9:$I$40,5,0),"")</f>
        <v/>
      </c>
      <c r="K70" s="181"/>
      <c r="L70" s="217"/>
      <c r="M70" s="181"/>
      <c r="N70" s="218"/>
      <c r="O70" s="186"/>
      <c r="P70" s="182" t="str">
        <f>_xlfn.IFNA(VLOOKUP($F70,'protokół WAGI'!$C$9:$I$40,6,0),"")</f>
        <v/>
      </c>
      <c r="Q70" s="185"/>
      <c r="R70" s="188"/>
      <c r="S70" s="189"/>
      <c r="T70" s="188"/>
      <c r="U70" s="190"/>
      <c r="V70" s="272" t="str">
        <f t="shared" si="105"/>
        <v/>
      </c>
      <c r="W70" s="273">
        <f t="shared" si="119"/>
        <v>1</v>
      </c>
      <c r="X70" s="260" t="str">
        <f t="shared" ca="1" si="120"/>
        <v/>
      </c>
      <c r="Y70" s="261" t="str">
        <f t="shared" ca="1" si="121"/>
        <v/>
      </c>
      <c r="Z70" s="262" t="str">
        <f ca="1">IFERROR(IF(I70=""," ",ROUND(AC70*V70,2)*AB70)+IF(V70&gt;0,X70,0),"")</f>
        <v/>
      </c>
      <c r="AA70" s="263">
        <f ca="1">IFERROR(IF(COUNTBLANK(F66:F71)=0,ROUND(SUM(Z66:Z71)-LARGE(Z66:Z71,6),2),SUM(Z66:Z71)),0)</f>
        <v>0</v>
      </c>
      <c r="AB70" s="264">
        <f t="shared" si="106"/>
        <v>1</v>
      </c>
      <c r="AC70" s="265">
        <f>IF(I70&lt;193.609,10^(0.722762521*((LOG10(I70/193.609))^2)),1)</f>
        <v>1</v>
      </c>
      <c r="AD70" s="266">
        <f t="shared" si="108"/>
        <v>0</v>
      </c>
      <c r="AE70" s="266">
        <f t="shared" si="109"/>
        <v>0</v>
      </c>
      <c r="AF70" s="266">
        <f t="shared" si="110"/>
        <v>0</v>
      </c>
      <c r="AG70" s="267">
        <f t="shared" si="111"/>
        <v>0</v>
      </c>
      <c r="AH70" s="266">
        <f t="shared" si="112"/>
        <v>0</v>
      </c>
      <c r="AI70" s="266">
        <f t="shared" si="113"/>
        <v>0</v>
      </c>
      <c r="AJ70" s="266">
        <f t="shared" si="114"/>
        <v>0</v>
      </c>
      <c r="AK70" s="268">
        <f t="shared" si="115"/>
        <v>0</v>
      </c>
      <c r="AL70" s="269">
        <f t="shared" si="123"/>
        <v>0</v>
      </c>
      <c r="AM70" s="270" t="e">
        <f t="shared" si="116"/>
        <v>#NUM!</v>
      </c>
      <c r="AN70" s="270" t="e">
        <f t="shared" si="117"/>
        <v>#NUM!</v>
      </c>
      <c r="AO70" s="270" t="e">
        <f t="shared" si="118"/>
        <v>#NUM!</v>
      </c>
      <c r="AP70" s="271"/>
    </row>
    <row r="71" spans="1:43" s="123" customFormat="1" ht="15.75" customHeight="1" thickBot="1">
      <c r="B71" s="192" t="s">
        <v>74</v>
      </c>
      <c r="C71" s="255" t="str">
        <f>_xlfn.IFNA(VLOOKUP($F71,'protokół WAGI'!$C$9:$K$40,9,0),"")</f>
        <v/>
      </c>
      <c r="D71" s="256" t="str">
        <f>_xlfn.IFNA(VLOOKUP($F71,'protokół WAGI'!$C$9:$I$40,7,0),"")</f>
        <v/>
      </c>
      <c r="E71" s="257" t="str">
        <f>_xlfn.IFNA(VLOOKUP($F71,'protokół WAGI'!$C$9:$J$40,8,0),"")</f>
        <v/>
      </c>
      <c r="F71" s="193"/>
      <c r="G71" s="247" t="str">
        <f>_xlfn.IFNA(VLOOKUP($F71,'protokół WAGI'!$C$9:$I$40,3,0),"")</f>
        <v/>
      </c>
      <c r="H71" s="248" t="str">
        <f t="shared" si="104"/>
        <v>KS Raszyn /II Liga/</v>
      </c>
      <c r="I71" s="249" t="str">
        <f>_xlfn.IFNA(VLOOKUP($F71,'protokół WAGI'!$C$9:$I$40,4,0),"")</f>
        <v/>
      </c>
      <c r="J71" s="194" t="str">
        <f>_xlfn.IFNA(VLOOKUP($F71,'protokół WAGI'!$C$9:$I$40,5,0),"")</f>
        <v/>
      </c>
      <c r="K71" s="195"/>
      <c r="L71" s="196"/>
      <c r="M71" s="195"/>
      <c r="N71" s="197"/>
      <c r="O71" s="198"/>
      <c r="P71" s="199" t="str">
        <f>_xlfn.IFNA(VLOOKUP($F71,'protokół WAGI'!$C$9:$I$40,6,0),"")</f>
        <v/>
      </c>
      <c r="Q71" s="200"/>
      <c r="R71" s="201"/>
      <c r="S71" s="200"/>
      <c r="T71" s="201"/>
      <c r="U71" s="198"/>
      <c r="V71" s="275" t="str">
        <f t="shared" si="105"/>
        <v/>
      </c>
      <c r="W71" s="276">
        <f t="shared" si="119"/>
        <v>1</v>
      </c>
      <c r="X71" s="260" t="str">
        <f t="shared" ca="1" si="120"/>
        <v/>
      </c>
      <c r="Y71" s="261" t="str">
        <f t="shared" ca="1" si="121"/>
        <v/>
      </c>
      <c r="Z71" s="277" t="str">
        <f t="shared" ref="Z71" ca="1" si="124">IFERROR(IF(I71=""," ",ROUND(AC71*V71,2)*AB71)+IF(V71&gt;0,X71,0),"")</f>
        <v/>
      </c>
      <c r="AA71" s="263">
        <f ca="1">IFERROR(IF(COUNTBLANK(F66:F71)=0,ROUND(SUM(Z66:Z71)-LARGE(Z66:Z71,6),2),SUM(Z66:Z71)),0)</f>
        <v>0</v>
      </c>
      <c r="AB71" s="264">
        <f t="shared" si="106"/>
        <v>1</v>
      </c>
      <c r="AC71" s="265">
        <f>IF(I71&lt;193.609,10^(0.722762521*((LOG10(I71/193.609))^2)),1)</f>
        <v>1</v>
      </c>
      <c r="AD71" s="278">
        <f t="shared" si="108"/>
        <v>0</v>
      </c>
      <c r="AE71" s="278">
        <f t="shared" si="109"/>
        <v>0</v>
      </c>
      <c r="AF71" s="278">
        <f t="shared" si="110"/>
        <v>0</v>
      </c>
      <c r="AG71" s="267">
        <f t="shared" si="111"/>
        <v>0</v>
      </c>
      <c r="AH71" s="266">
        <f t="shared" si="112"/>
        <v>0</v>
      </c>
      <c r="AI71" s="266">
        <f t="shared" si="113"/>
        <v>0</v>
      </c>
      <c r="AJ71" s="266">
        <f t="shared" si="114"/>
        <v>0</v>
      </c>
      <c r="AK71" s="268">
        <f t="shared" si="115"/>
        <v>0</v>
      </c>
      <c r="AL71" s="269">
        <f t="shared" si="123"/>
        <v>0</v>
      </c>
      <c r="AM71" s="270" t="e">
        <f t="shared" si="116"/>
        <v>#NUM!</v>
      </c>
      <c r="AN71" s="270" t="e">
        <f t="shared" si="117"/>
        <v>#NUM!</v>
      </c>
      <c r="AO71" s="270" t="e">
        <f t="shared" si="118"/>
        <v>#NUM!</v>
      </c>
      <c r="AP71" s="271"/>
    </row>
    <row r="72" spans="1:43" s="123" customFormat="1" ht="16.5" customHeight="1" thickBot="1">
      <c r="B72" s="202"/>
      <c r="C72" s="202"/>
      <c r="D72" s="202"/>
      <c r="E72" s="202"/>
      <c r="F72" s="203"/>
      <c r="G72" s="202"/>
      <c r="H72" s="204" t="str">
        <f>H71</f>
        <v>KS Raszyn /II Liga/</v>
      </c>
      <c r="I72" s="205"/>
      <c r="J72" s="206"/>
      <c r="K72" s="207"/>
      <c r="L72" s="206"/>
      <c r="M72" s="208"/>
      <c r="N72" s="206"/>
      <c r="O72" s="207"/>
      <c r="P72" s="206"/>
      <c r="Q72" s="207"/>
      <c r="R72" s="209"/>
      <c r="S72" s="207"/>
      <c r="T72" s="209"/>
      <c r="U72" s="207"/>
      <c r="V72" s="279"/>
      <c r="W72" s="279"/>
      <c r="X72" s="305">
        <f ca="1">IF(COUNTBLANK(F66:F71)=0,ROUND(SUM(Y66:Y71)-LARGE(Y66:Y71,6),2),ROUND(SUM(Y66:Y71),2))</f>
        <v>0</v>
      </c>
      <c r="Y72" s="306"/>
      <c r="Z72" s="280">
        <f ca="1">IFERROR(IF(COUNTBLANK(F66:F71)=0,ROUND(SUM(Z66:Z71)-LARGE(Z66:Z71,6),2),SUM(Z66:Z71)),0)</f>
        <v>0</v>
      </c>
      <c r="AA72" s="281"/>
      <c r="AB72" s="282"/>
      <c r="AC72" s="265" t="str">
        <f>H66</f>
        <v>KS Raszyn /II Liga/</v>
      </c>
      <c r="AD72" s="283"/>
      <c r="AE72" s="283"/>
      <c r="AF72" s="284"/>
      <c r="AG72" s="285"/>
      <c r="AH72" s="266"/>
      <c r="AI72" s="266"/>
      <c r="AJ72" s="266"/>
      <c r="AK72" s="267"/>
      <c r="AL72" s="269"/>
      <c r="AM72" s="286"/>
      <c r="AN72" s="286"/>
      <c r="AO72" s="286"/>
      <c r="AP72" s="271"/>
    </row>
    <row r="73" spans="1:43">
      <c r="B73" s="135"/>
      <c r="C73" s="135"/>
      <c r="D73" s="135"/>
      <c r="E73" s="121" t="s">
        <v>77</v>
      </c>
      <c r="F73" s="223"/>
      <c r="G73" s="223"/>
      <c r="H73" s="223"/>
      <c r="I73" s="224"/>
      <c r="J73" s="223"/>
      <c r="K73" s="223"/>
      <c r="L73" s="223"/>
      <c r="M73" s="223"/>
      <c r="N73" s="223"/>
      <c r="O73" s="223"/>
      <c r="P73" s="223"/>
      <c r="Q73" s="223"/>
      <c r="R73" s="225"/>
      <c r="S73" s="225"/>
      <c r="T73" s="225"/>
      <c r="U73" s="225"/>
      <c r="V73" s="225"/>
      <c r="W73" s="225"/>
      <c r="X73" s="225"/>
      <c r="Y73" s="225"/>
      <c r="Z73" s="226"/>
      <c r="AA73" s="227"/>
      <c r="AB73" s="227"/>
      <c r="AC73" s="226"/>
      <c r="AD73" s="226"/>
      <c r="AE73" s="226"/>
      <c r="AF73" s="226"/>
    </row>
    <row r="74" spans="1:43">
      <c r="B74" s="344" t="s">
        <v>7</v>
      </c>
      <c r="C74" s="344"/>
      <c r="D74" s="344"/>
      <c r="E74" s="344"/>
      <c r="F74" s="228" t="s">
        <v>8</v>
      </c>
      <c r="G74" s="344" t="s">
        <v>9</v>
      </c>
      <c r="H74" s="344"/>
      <c r="I74" s="344"/>
      <c r="J74" s="344"/>
      <c r="K74" s="229"/>
      <c r="L74" s="344" t="s">
        <v>43</v>
      </c>
      <c r="M74" s="344"/>
      <c r="N74" s="344"/>
      <c r="O74" s="344"/>
      <c r="P74" s="344"/>
      <c r="Q74" s="229"/>
      <c r="R74" s="344" t="s">
        <v>21</v>
      </c>
      <c r="S74" s="344"/>
      <c r="T74" s="344"/>
      <c r="U74" s="344"/>
      <c r="V74" s="344"/>
      <c r="W74" s="344" t="s">
        <v>79</v>
      </c>
      <c r="X74" s="344"/>
      <c r="Y74" s="344"/>
      <c r="Z74" s="344"/>
      <c r="AC74" s="164"/>
      <c r="AF74" s="141"/>
    </row>
    <row r="75" spans="1:43" s="123" customFormat="1" ht="13.5" customHeight="1">
      <c r="B75" s="343"/>
      <c r="C75" s="343"/>
      <c r="D75" s="343"/>
      <c r="E75" s="343"/>
      <c r="F75" s="230"/>
      <c r="G75" s="343"/>
      <c r="H75" s="343"/>
      <c r="I75" s="343"/>
      <c r="J75" s="343"/>
      <c r="K75" s="231"/>
      <c r="L75" s="343"/>
      <c r="M75" s="343"/>
      <c r="N75" s="343"/>
      <c r="O75" s="343"/>
      <c r="P75" s="343"/>
      <c r="Q75" s="231"/>
      <c r="R75" s="343"/>
      <c r="S75" s="343"/>
      <c r="T75" s="343"/>
      <c r="U75" s="343"/>
      <c r="V75" s="343"/>
      <c r="W75" s="343"/>
      <c r="X75" s="343"/>
      <c r="Y75" s="343"/>
      <c r="Z75" s="343"/>
      <c r="AC75" s="175"/>
      <c r="AD75" s="232"/>
      <c r="AE75" s="232"/>
      <c r="AF75" s="232"/>
      <c r="AG75" s="176"/>
      <c r="AH75" s="232"/>
      <c r="AI75" s="232"/>
      <c r="AJ75" s="232"/>
      <c r="AK75" s="176"/>
      <c r="AL75" s="176"/>
      <c r="AM75" s="210"/>
      <c r="AN75" s="210"/>
      <c r="AO75" s="210"/>
    </row>
    <row r="76" spans="1:43" ht="19.5" customHeight="1">
      <c r="A76" s="121" t="s">
        <v>77</v>
      </c>
      <c r="B76" s="342"/>
      <c r="C76" s="342"/>
      <c r="D76" s="342"/>
      <c r="E76" s="342"/>
      <c r="F76" s="233"/>
      <c r="G76" s="342"/>
      <c r="H76" s="342"/>
      <c r="I76" s="342"/>
      <c r="J76" s="342"/>
      <c r="K76" s="231"/>
      <c r="L76" s="345"/>
      <c r="M76" s="345"/>
      <c r="N76" s="345"/>
      <c r="O76" s="345"/>
      <c r="P76" s="345"/>
      <c r="Q76" s="231"/>
      <c r="R76" s="342"/>
      <c r="S76" s="342"/>
      <c r="T76" s="342"/>
      <c r="U76" s="342"/>
      <c r="V76" s="342"/>
      <c r="W76" s="342"/>
      <c r="X76" s="342"/>
      <c r="Y76" s="342"/>
      <c r="Z76" s="342"/>
      <c r="AC76" s="164"/>
      <c r="AF76" s="141"/>
    </row>
    <row r="77" spans="1:43">
      <c r="B77" s="234"/>
      <c r="C77" s="234"/>
      <c r="D77" s="234"/>
      <c r="E77" s="234"/>
      <c r="F77" s="235"/>
      <c r="G77" s="341"/>
      <c r="H77" s="341"/>
      <c r="I77" s="341"/>
      <c r="J77" s="341"/>
      <c r="K77" s="236"/>
      <c r="L77" s="341"/>
      <c r="M77" s="341"/>
      <c r="N77" s="341"/>
      <c r="O77" s="341"/>
      <c r="P77" s="341"/>
      <c r="Q77" s="236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43">
      <c r="B78" s="234"/>
      <c r="C78" s="234"/>
      <c r="D78" s="234"/>
      <c r="E78" s="234"/>
      <c r="F78" s="225"/>
      <c r="G78" s="225"/>
      <c r="H78" s="225"/>
      <c r="I78" s="237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38"/>
    </row>
    <row r="81" ht="14.25" customHeight="1"/>
  </sheetData>
  <sheetProtection sheet="1" objects="1" scenarios="1"/>
  <mergeCells count="148">
    <mergeCell ref="R76:V76"/>
    <mergeCell ref="I9:I10"/>
    <mergeCell ref="J9:O9"/>
    <mergeCell ref="E9:E10"/>
    <mergeCell ref="F9:F10"/>
    <mergeCell ref="G9:G10"/>
    <mergeCell ref="X50:Y50"/>
    <mergeCell ref="Z42:Z43"/>
    <mergeCell ref="B74:E74"/>
    <mergeCell ref="B75:E75"/>
    <mergeCell ref="B76:E76"/>
    <mergeCell ref="C9:C10"/>
    <mergeCell ref="C20:C21"/>
    <mergeCell ref="C31:C32"/>
    <mergeCell ref="C42:C43"/>
    <mergeCell ref="C53:C54"/>
    <mergeCell ref="C64:C65"/>
    <mergeCell ref="V20:V21"/>
    <mergeCell ref="Y20:Y21"/>
    <mergeCell ref="Z20:Z21"/>
    <mergeCell ref="J21:K21"/>
    <mergeCell ref="L21:M21"/>
    <mergeCell ref="N21:O21"/>
    <mergeCell ref="P21:Q21"/>
    <mergeCell ref="R21:S21"/>
    <mergeCell ref="T21:U21"/>
    <mergeCell ref="G20:G21"/>
    <mergeCell ref="T43:U43"/>
    <mergeCell ref="B40:Q40"/>
    <mergeCell ref="B42:B43"/>
    <mergeCell ref="D42:D43"/>
    <mergeCell ref="J20:O20"/>
    <mergeCell ref="P20:U20"/>
    <mergeCell ref="J32:K32"/>
    <mergeCell ref="L32:M32"/>
    <mergeCell ref="N32:O32"/>
    <mergeCell ref="P32:Q32"/>
    <mergeCell ref="R32:S32"/>
    <mergeCell ref="E42:E43"/>
    <mergeCell ref="F42:F43"/>
    <mergeCell ref="G42:G43"/>
    <mergeCell ref="N43:O43"/>
    <mergeCell ref="P43:Q43"/>
    <mergeCell ref="L43:M43"/>
    <mergeCell ref="P42:U42"/>
    <mergeCell ref="R43:S43"/>
    <mergeCell ref="Z9:Z10"/>
    <mergeCell ref="J10:K10"/>
    <mergeCell ref="L10:M10"/>
    <mergeCell ref="N10:O10"/>
    <mergeCell ref="P10:Q10"/>
    <mergeCell ref="R10:S10"/>
    <mergeCell ref="T10:U10"/>
    <mergeCell ref="V9:V10"/>
    <mergeCell ref="Y9:Y10"/>
    <mergeCell ref="P9:U9"/>
    <mergeCell ref="X17:Y17"/>
    <mergeCell ref="X28:Y28"/>
    <mergeCell ref="X39:Y39"/>
    <mergeCell ref="B1:W1"/>
    <mergeCell ref="B2:W2"/>
    <mergeCell ref="B29:Q29"/>
    <mergeCell ref="B31:B32"/>
    <mergeCell ref="D31:D32"/>
    <mergeCell ref="E31:E32"/>
    <mergeCell ref="F31:F32"/>
    <mergeCell ref="G31:G32"/>
    <mergeCell ref="I31:I32"/>
    <mergeCell ref="J31:O31"/>
    <mergeCell ref="P31:U31"/>
    <mergeCell ref="V31:V32"/>
    <mergeCell ref="E20:E21"/>
    <mergeCell ref="B18:Q18"/>
    <mergeCell ref="B20:B21"/>
    <mergeCell ref="D20:D21"/>
    <mergeCell ref="F20:F21"/>
    <mergeCell ref="I20:I21"/>
    <mergeCell ref="B7:Q7"/>
    <mergeCell ref="B9:B10"/>
    <mergeCell ref="D9:D10"/>
    <mergeCell ref="AA1:AM1"/>
    <mergeCell ref="AA3:AM3"/>
    <mergeCell ref="G5:M5"/>
    <mergeCell ref="Q5:Y5"/>
    <mergeCell ref="W77:Z77"/>
    <mergeCell ref="W76:Z76"/>
    <mergeCell ref="R75:V75"/>
    <mergeCell ref="R74:V74"/>
    <mergeCell ref="W75:Z75"/>
    <mergeCell ref="R77:V77"/>
    <mergeCell ref="L77:P77"/>
    <mergeCell ref="G77:J77"/>
    <mergeCell ref="L75:P75"/>
    <mergeCell ref="L76:P76"/>
    <mergeCell ref="G75:J75"/>
    <mergeCell ref="G76:J76"/>
    <mergeCell ref="W74:Z74"/>
    <mergeCell ref="L74:P74"/>
    <mergeCell ref="G74:J74"/>
    <mergeCell ref="Y4:Z4"/>
    <mergeCell ref="V42:V43"/>
    <mergeCell ref="Y42:Y43"/>
    <mergeCell ref="R4:W4"/>
    <mergeCell ref="H4:J4"/>
    <mergeCell ref="Y31:Y32"/>
    <mergeCell ref="Z31:Z32"/>
    <mergeCell ref="B51:Q51"/>
    <mergeCell ref="B53:B54"/>
    <mergeCell ref="D53:D54"/>
    <mergeCell ref="E53:E54"/>
    <mergeCell ref="F53:F54"/>
    <mergeCell ref="G53:G54"/>
    <mergeCell ref="I53:I54"/>
    <mergeCell ref="J53:O53"/>
    <mergeCell ref="P53:U53"/>
    <mergeCell ref="V53:V54"/>
    <mergeCell ref="Y53:Y54"/>
    <mergeCell ref="Z53:Z54"/>
    <mergeCell ref="J54:K54"/>
    <mergeCell ref="L54:M54"/>
    <mergeCell ref="N54:O54"/>
    <mergeCell ref="P54:Q54"/>
    <mergeCell ref="R54:S54"/>
    <mergeCell ref="T54:U54"/>
    <mergeCell ref="T32:U32"/>
    <mergeCell ref="J43:K43"/>
    <mergeCell ref="I42:I43"/>
    <mergeCell ref="J42:O42"/>
    <mergeCell ref="X72:Y72"/>
    <mergeCell ref="Z64:Z65"/>
    <mergeCell ref="J65:K65"/>
    <mergeCell ref="L65:M65"/>
    <mergeCell ref="N65:O65"/>
    <mergeCell ref="P65:Q65"/>
    <mergeCell ref="R65:S65"/>
    <mergeCell ref="T65:U65"/>
    <mergeCell ref="X61:Y61"/>
    <mergeCell ref="B62:Q62"/>
    <mergeCell ref="B64:B65"/>
    <mergeCell ref="D64:D65"/>
    <mergeCell ref="E64:E65"/>
    <mergeCell ref="F64:F65"/>
    <mergeCell ref="G64:G65"/>
    <mergeCell ref="I64:I65"/>
    <mergeCell ref="J64:O64"/>
    <mergeCell ref="P64:U64"/>
    <mergeCell ref="V64:V65"/>
    <mergeCell ref="Y64:Y65"/>
  </mergeCells>
  <phoneticPr fontId="15" type="noConversion"/>
  <conditionalFormatting sqref="J11:J16">
    <cfRule type="expression" dxfId="157" priority="176" stopIfTrue="1">
      <formula>IF($AD11&lt;0,AD11,0)</formula>
    </cfRule>
    <cfRule type="expression" dxfId="156" priority="178" stopIfTrue="1">
      <formula>IF($AD11&gt;0,$AD11,0)</formula>
    </cfRule>
    <cfRule type="cellIs" dxfId="155" priority="177" stopIfTrue="1" operator="equal">
      <formula>IF(SIGN($AD11)=1,$AG11,0)</formula>
    </cfRule>
  </conditionalFormatting>
  <conditionalFormatting sqref="J17 J28 J50">
    <cfRule type="cellIs" dxfId="154" priority="322" stopIfTrue="1" operator="equal">
      <formula>IF(SIGN($AD17)=1,$AG17,0)</formula>
    </cfRule>
    <cfRule type="expression" dxfId="153" priority="321" stopIfTrue="1">
      <formula>IF($AD17&lt;0,$AD17,0)</formula>
    </cfRule>
    <cfRule type="expression" dxfId="152" priority="323" stopIfTrue="1">
      <formula>IF($AD17&gt;0,$AD17,0)</formula>
    </cfRule>
  </conditionalFormatting>
  <conditionalFormatting sqref="J22:J27">
    <cfRule type="cellIs" dxfId="151" priority="148" stopIfTrue="1" operator="equal">
      <formula>IF(SIGN($AD22)=1,$AG22,0)</formula>
    </cfRule>
    <cfRule type="expression" dxfId="150" priority="147" stopIfTrue="1">
      <formula>IF($AD22&lt;0,AD22,0)</formula>
    </cfRule>
    <cfRule type="expression" dxfId="149" priority="149" stopIfTrue="1">
      <formula>IF($AD22&gt;0,$AD22,0)</formula>
    </cfRule>
  </conditionalFormatting>
  <conditionalFormatting sqref="J33:J38">
    <cfRule type="cellIs" dxfId="148" priority="110" stopIfTrue="1" operator="equal">
      <formula>IF(SIGN($AD33)=1,$AG33,0)</formula>
    </cfRule>
    <cfRule type="expression" dxfId="147" priority="111" stopIfTrue="1">
      <formula>IF($AD33&gt;0,$AD33,0)</formula>
    </cfRule>
    <cfRule type="expression" dxfId="146" priority="109" stopIfTrue="1">
      <formula>IF($AD33&lt;0,AD33,0)</formula>
    </cfRule>
  </conditionalFormatting>
  <conditionalFormatting sqref="J39">
    <cfRule type="cellIs" dxfId="145" priority="140" stopIfTrue="1" operator="equal">
      <formula>IF(SIGN($AD39)=1,$AG39,0)</formula>
    </cfRule>
    <cfRule type="expression" dxfId="144" priority="141" stopIfTrue="1">
      <formula>IF($AD39&gt;0,$AD39,0)</formula>
    </cfRule>
    <cfRule type="expression" dxfId="143" priority="139" stopIfTrue="1">
      <formula>IF($AD39&lt;0,$AD39,0)</formula>
    </cfRule>
  </conditionalFormatting>
  <conditionalFormatting sqref="J44:J49">
    <cfRule type="expression" dxfId="142" priority="82" stopIfTrue="1">
      <formula>IF($AD44&gt;0,$AD44,0)</formula>
    </cfRule>
    <cfRule type="expression" dxfId="141" priority="80" stopIfTrue="1">
      <formula>IF($AD44&lt;0,AD44,0)</formula>
    </cfRule>
    <cfRule type="cellIs" dxfId="140" priority="81" stopIfTrue="1" operator="equal">
      <formula>IF(SIGN($AD44)=1,$AG44,0)</formula>
    </cfRule>
  </conditionalFormatting>
  <conditionalFormatting sqref="J55:J60">
    <cfRule type="expression" dxfId="139" priority="44" stopIfTrue="1">
      <formula>IF($AD55&gt;0,$AD55,0)</formula>
    </cfRule>
    <cfRule type="expression" dxfId="138" priority="42" stopIfTrue="1">
      <formula>IF($AD55&lt;0,AD55,0)</formula>
    </cfRule>
    <cfRule type="cellIs" dxfId="137" priority="43" stopIfTrue="1" operator="equal">
      <formula>IF(SIGN($AD55)=1,$AG55,0)</formula>
    </cfRule>
  </conditionalFormatting>
  <conditionalFormatting sqref="J61">
    <cfRule type="expression" dxfId="136" priority="72" stopIfTrue="1">
      <formula>IF($AD61&lt;0,$AD61,0)</formula>
    </cfRule>
    <cfRule type="cellIs" dxfId="135" priority="73" stopIfTrue="1" operator="equal">
      <formula>IF(SIGN($AD61)=1,$AG61,0)</formula>
    </cfRule>
    <cfRule type="expression" dxfId="134" priority="74" stopIfTrue="1">
      <formula>IF($AD61&gt;0,$AD61,0)</formula>
    </cfRule>
  </conditionalFormatting>
  <conditionalFormatting sqref="J66:J71">
    <cfRule type="expression" dxfId="133" priority="4" stopIfTrue="1">
      <formula>IF($AD66&lt;0,AD66,0)</formula>
    </cfRule>
    <cfRule type="cellIs" dxfId="132" priority="5" stopIfTrue="1" operator="equal">
      <formula>IF(SIGN($AD66)=1,$AG66,0)</formula>
    </cfRule>
    <cfRule type="expression" dxfId="131" priority="6" stopIfTrue="1">
      <formula>IF($AD66&gt;0,$AD66,0)</formula>
    </cfRule>
  </conditionalFormatting>
  <conditionalFormatting sqref="J72">
    <cfRule type="expression" dxfId="130" priority="34" stopIfTrue="1">
      <formula>IF($AD72&lt;0,$AD72,0)</formula>
    </cfRule>
    <cfRule type="cellIs" dxfId="129" priority="35" stopIfTrue="1" operator="equal">
      <formula>IF(SIGN($AD72)=1,$AG72,0)</formula>
    </cfRule>
    <cfRule type="expression" dxfId="128" priority="36" stopIfTrue="1">
      <formula>IF($AD72&gt;0,$AD72,0)</formula>
    </cfRule>
  </conditionalFormatting>
  <conditionalFormatting sqref="K11:K16 M11:M17 Q11:Q17 O12:O17">
    <cfRule type="cellIs" dxfId="127" priority="179" stopIfTrue="1" operator="lessThan">
      <formula>0</formula>
    </cfRule>
  </conditionalFormatting>
  <conditionalFormatting sqref="K17">
    <cfRule type="cellIs" dxfId="126" priority="310" stopIfTrue="1" operator="equal">
      <formula>"""o"""</formula>
    </cfRule>
  </conditionalFormatting>
  <conditionalFormatting sqref="K22:K27 M22:M28 Q22:Q28 O23:O28">
    <cfRule type="cellIs" dxfId="125" priority="150" stopIfTrue="1" operator="lessThan">
      <formula>0</formula>
    </cfRule>
  </conditionalFormatting>
  <conditionalFormatting sqref="K28">
    <cfRule type="cellIs" dxfId="124" priority="169" stopIfTrue="1" operator="equal">
      <formula>"""o"""</formula>
    </cfRule>
  </conditionalFormatting>
  <conditionalFormatting sqref="K33:K38 M33:M39 Q33:Q39 O34:O39">
    <cfRule type="cellIs" dxfId="123" priority="112" stopIfTrue="1" operator="lessThan">
      <formula>0</formula>
    </cfRule>
  </conditionalFormatting>
  <conditionalFormatting sqref="K39">
    <cfRule type="cellIs" dxfId="122" priority="131" stopIfTrue="1" operator="equal">
      <formula>"""o"""</formula>
    </cfRule>
  </conditionalFormatting>
  <conditionalFormatting sqref="K44:K49 M44:M50 Q44:Q50 O45:O50">
    <cfRule type="cellIs" dxfId="121" priority="83" stopIfTrue="1" operator="lessThan">
      <formula>0</formula>
    </cfRule>
  </conditionalFormatting>
  <conditionalFormatting sqref="K50">
    <cfRule type="cellIs" dxfId="120" priority="102" stopIfTrue="1" operator="equal">
      <formula>"""o"""</formula>
    </cfRule>
  </conditionalFormatting>
  <conditionalFormatting sqref="K55:K60 M55:M61 Q55:Q61 O56:O61">
    <cfRule type="cellIs" dxfId="119" priority="45" stopIfTrue="1" operator="lessThan">
      <formula>0</formula>
    </cfRule>
  </conditionalFormatting>
  <conditionalFormatting sqref="K61">
    <cfRule type="cellIs" dxfId="118" priority="64" stopIfTrue="1" operator="equal">
      <formula>"""o"""</formula>
    </cfRule>
  </conditionalFormatting>
  <conditionalFormatting sqref="K66:K71 M66:M72 Q66:Q72 O67:O72">
    <cfRule type="cellIs" dxfId="117" priority="7" stopIfTrue="1" operator="lessThan">
      <formula>0</formula>
    </cfRule>
  </conditionalFormatting>
  <conditionalFormatting sqref="K72">
    <cfRule type="cellIs" dxfId="116" priority="26" stopIfTrue="1" operator="equal">
      <formula>"""o"""</formula>
    </cfRule>
  </conditionalFormatting>
  <conditionalFormatting sqref="L11:L17">
    <cfRule type="cellIs" dxfId="115" priority="180" stopIfTrue="1" operator="equal">
      <formula>IF(SIGN($AE11)=1,$AG11,0)</formula>
    </cfRule>
    <cfRule type="expression" dxfId="114" priority="182" stopIfTrue="1">
      <formula>IF($AE11&gt;0,$AE11,0)</formula>
    </cfRule>
    <cfRule type="expression" dxfId="113" priority="181" stopIfTrue="1">
      <formula>IF($AE11&lt;0,$AE11,0)</formula>
    </cfRule>
  </conditionalFormatting>
  <conditionalFormatting sqref="L22:L28">
    <cfRule type="expression" dxfId="112" priority="153" stopIfTrue="1">
      <formula>IF($AE22&gt;0,$AE22,0)</formula>
    </cfRule>
    <cfRule type="expression" dxfId="111" priority="152" stopIfTrue="1">
      <formula>IF($AE22&lt;0,$AE22,0)</formula>
    </cfRule>
    <cfRule type="cellIs" dxfId="110" priority="151" stopIfTrue="1" operator="equal">
      <formula>IF(SIGN($AE22)=1,$AG22,0)</formula>
    </cfRule>
  </conditionalFormatting>
  <conditionalFormatting sqref="L33:L39">
    <cfRule type="cellIs" dxfId="109" priority="113" stopIfTrue="1" operator="equal">
      <formula>IF(SIGN($AE33)=1,$AG33,0)</formula>
    </cfRule>
    <cfRule type="expression" dxfId="108" priority="115" stopIfTrue="1">
      <formula>IF($AE33&gt;0,$AE33,0)</formula>
    </cfRule>
    <cfRule type="expression" dxfId="107" priority="114" stopIfTrue="1">
      <formula>IF($AE33&lt;0,$AE33,0)</formula>
    </cfRule>
  </conditionalFormatting>
  <conditionalFormatting sqref="L44:L50">
    <cfRule type="cellIs" dxfId="106" priority="84" stopIfTrue="1" operator="equal">
      <formula>IF(SIGN($AE44)=1,$AG44,0)</formula>
    </cfRule>
    <cfRule type="expression" dxfId="105" priority="85" stopIfTrue="1">
      <formula>IF($AE44&lt;0,$AE44,0)</formula>
    </cfRule>
    <cfRule type="expression" dxfId="104" priority="86" stopIfTrue="1">
      <formula>IF($AE44&gt;0,$AE44,0)</formula>
    </cfRule>
  </conditionalFormatting>
  <conditionalFormatting sqref="L55:L61">
    <cfRule type="expression" dxfId="103" priority="48" stopIfTrue="1">
      <formula>IF($AE55&gt;0,$AE55,0)</formula>
    </cfRule>
    <cfRule type="cellIs" dxfId="102" priority="46" stopIfTrue="1" operator="equal">
      <formula>IF(SIGN($AE55)=1,$AG55,0)</formula>
    </cfRule>
    <cfRule type="expression" dxfId="101" priority="47" stopIfTrue="1">
      <formula>IF($AE55&lt;0,$AE55,0)</formula>
    </cfRule>
  </conditionalFormatting>
  <conditionalFormatting sqref="L66:L72">
    <cfRule type="expression" dxfId="100" priority="10" stopIfTrue="1">
      <formula>IF($AE66&gt;0,$AE66,0)</formula>
    </cfRule>
    <cfRule type="expression" dxfId="99" priority="9" stopIfTrue="1">
      <formula>IF($AE66&lt;0,$AE66,0)</formula>
    </cfRule>
    <cfRule type="cellIs" dxfId="98" priority="8" stopIfTrue="1" operator="equal">
      <formula>IF(SIGN($AE66)=1,$AG66,0)</formula>
    </cfRule>
  </conditionalFormatting>
  <conditionalFormatting sqref="N11:N17">
    <cfRule type="expression" dxfId="97" priority="183" stopIfTrue="1">
      <formula>IF($AF11&lt;0,$AF11,0)</formula>
    </cfRule>
    <cfRule type="cellIs" dxfId="96" priority="184" stopIfTrue="1" operator="equal">
      <formula>IF(SIGN($AF11)=1,$AG11,0)</formula>
    </cfRule>
    <cfRule type="expression" dxfId="95" priority="185" stopIfTrue="1">
      <formula>IF($AF11&gt;0,$AF11,0)</formula>
    </cfRule>
  </conditionalFormatting>
  <conditionalFormatting sqref="N22:N28">
    <cfRule type="expression" dxfId="94" priority="154" stopIfTrue="1">
      <formula>IF($AF22&lt;0,$AF22,0)</formula>
    </cfRule>
    <cfRule type="cellIs" dxfId="93" priority="155" stopIfTrue="1" operator="equal">
      <formula>IF(SIGN($AF22)=1,$AG22,0)</formula>
    </cfRule>
    <cfRule type="expression" dxfId="92" priority="156" stopIfTrue="1">
      <formula>IF($AF22&gt;0,$AF22,0)</formula>
    </cfRule>
  </conditionalFormatting>
  <conditionalFormatting sqref="N33:N39">
    <cfRule type="expression" dxfId="91" priority="116" stopIfTrue="1">
      <formula>IF($AF33&lt;0,$AF33,0)</formula>
    </cfRule>
    <cfRule type="cellIs" dxfId="90" priority="117" stopIfTrue="1" operator="equal">
      <formula>IF(SIGN($AF33)=1,$AG33,0)</formula>
    </cfRule>
    <cfRule type="expression" dxfId="89" priority="118" stopIfTrue="1">
      <formula>IF($AF33&gt;0,$AF33,0)</formula>
    </cfRule>
  </conditionalFormatting>
  <conditionalFormatting sqref="N44:N50">
    <cfRule type="expression" dxfId="88" priority="87" stopIfTrue="1">
      <formula>IF($AF44&lt;0,$AF44,0)</formula>
    </cfRule>
    <cfRule type="cellIs" dxfId="87" priority="88" stopIfTrue="1" operator="equal">
      <formula>IF(SIGN($AF44)=1,$AG44,0)</formula>
    </cfRule>
    <cfRule type="expression" dxfId="86" priority="89" stopIfTrue="1">
      <formula>IF($AF44&gt;0,$AF44,0)</formula>
    </cfRule>
  </conditionalFormatting>
  <conditionalFormatting sqref="N55:N61">
    <cfRule type="expression" dxfId="85" priority="51" stopIfTrue="1">
      <formula>IF($AF55&gt;0,$AF55,0)</formula>
    </cfRule>
    <cfRule type="cellIs" dxfId="84" priority="50" stopIfTrue="1" operator="equal">
      <formula>IF(SIGN($AF55)=1,$AG55,0)</formula>
    </cfRule>
    <cfRule type="expression" dxfId="83" priority="49" stopIfTrue="1">
      <formula>IF($AF55&lt;0,$AF55,0)</formula>
    </cfRule>
  </conditionalFormatting>
  <conditionalFormatting sqref="N66:N72">
    <cfRule type="cellIs" dxfId="82" priority="12" stopIfTrue="1" operator="equal">
      <formula>IF(SIGN($AF66)=1,$AG66,0)</formula>
    </cfRule>
    <cfRule type="expression" dxfId="81" priority="11" stopIfTrue="1">
      <formula>IF($AF66&lt;0,$AF66,0)</formula>
    </cfRule>
    <cfRule type="expression" dxfId="80" priority="13" stopIfTrue="1">
      <formula>IF($AF66&gt;0,$AF66,0)</formula>
    </cfRule>
  </conditionalFormatting>
  <conditionalFormatting sqref="P11:P17">
    <cfRule type="cellIs" dxfId="79" priority="173" stopIfTrue="1" operator="equal">
      <formula>IF(SIGN($AH11)=1,$AK11,0)</formula>
    </cfRule>
    <cfRule type="expression" dxfId="78" priority="174" stopIfTrue="1">
      <formula>IF($AH11&lt;0,$AH11,0)</formula>
    </cfRule>
    <cfRule type="expression" dxfId="77" priority="175" stopIfTrue="1">
      <formula>IF($AH11&gt;0,$AH11,0)</formula>
    </cfRule>
  </conditionalFormatting>
  <conditionalFormatting sqref="P22:P28">
    <cfRule type="cellIs" dxfId="76" priority="144" stopIfTrue="1" operator="equal">
      <formula>IF(SIGN($AH22)=1,$AK22,0)</formula>
    </cfRule>
    <cfRule type="expression" dxfId="75" priority="145" stopIfTrue="1">
      <formula>IF($AH22&lt;0,$AH22,0)</formula>
    </cfRule>
    <cfRule type="expression" dxfId="74" priority="146" stopIfTrue="1">
      <formula>IF($AH22&gt;0,$AH22,0)</formula>
    </cfRule>
  </conditionalFormatting>
  <conditionalFormatting sqref="P33:P39">
    <cfRule type="cellIs" dxfId="73" priority="106" stopIfTrue="1" operator="equal">
      <formula>IF(SIGN($AH33)=1,$AK33,0)</formula>
    </cfRule>
    <cfRule type="expression" dxfId="72" priority="108" stopIfTrue="1">
      <formula>IF($AH33&gt;0,$AH33,0)</formula>
    </cfRule>
    <cfRule type="expression" dxfId="71" priority="107" stopIfTrue="1">
      <formula>IF($AH33&lt;0,$AH33,0)</formula>
    </cfRule>
  </conditionalFormatting>
  <conditionalFormatting sqref="P44:P50">
    <cfRule type="cellIs" dxfId="70" priority="77" stopIfTrue="1" operator="equal">
      <formula>IF(SIGN($AH44)=1,$AK44,0)</formula>
    </cfRule>
    <cfRule type="expression" dxfId="69" priority="78" stopIfTrue="1">
      <formula>IF($AH44&lt;0,$AH44,0)</formula>
    </cfRule>
    <cfRule type="expression" dxfId="68" priority="79" stopIfTrue="1">
      <formula>IF($AH44&gt;0,$AH44,0)</formula>
    </cfRule>
  </conditionalFormatting>
  <conditionalFormatting sqref="P55:P61">
    <cfRule type="expression" dxfId="67" priority="41" stopIfTrue="1">
      <formula>IF($AH55&gt;0,$AH55,0)</formula>
    </cfRule>
    <cfRule type="expression" dxfId="66" priority="40" stopIfTrue="1">
      <formula>IF($AH55&lt;0,$AH55,0)</formula>
    </cfRule>
    <cfRule type="cellIs" dxfId="65" priority="39" stopIfTrue="1" operator="equal">
      <formula>IF(SIGN($AH55)=1,$AK55,0)</formula>
    </cfRule>
  </conditionalFormatting>
  <conditionalFormatting sqref="P66:P72">
    <cfRule type="expression" dxfId="64" priority="3" stopIfTrue="1">
      <formula>IF($AH66&gt;0,$AH66,0)</formula>
    </cfRule>
    <cfRule type="expression" dxfId="63" priority="2" stopIfTrue="1">
      <formula>IF($AH66&lt;0,$AH66,0)</formula>
    </cfRule>
    <cfRule type="cellIs" dxfId="62" priority="1" stopIfTrue="1" operator="equal">
      <formula>IF(SIGN($AH66)=1,$AK66,0)</formula>
    </cfRule>
  </conditionalFormatting>
  <conditionalFormatting sqref="R11:R17 R22:R28 R44:R50">
    <cfRule type="expression" dxfId="61" priority="317" stopIfTrue="1">
      <formula>IF($AI11&gt;0,$AI11,0)</formula>
    </cfRule>
    <cfRule type="expression" dxfId="60" priority="316" stopIfTrue="1">
      <formula>IF($AI11&lt;0,$AI11,0)</formula>
    </cfRule>
    <cfRule type="cellIs" dxfId="59" priority="315" stopIfTrue="1" operator="equal">
      <formula>IF(SIGN($AI11)=1,$AK11,0)</formula>
    </cfRule>
  </conditionalFormatting>
  <conditionalFormatting sqref="R33:R39">
    <cfRule type="expression" dxfId="58" priority="135" stopIfTrue="1">
      <formula>IF($AI33&gt;0,$AI33,0)</formula>
    </cfRule>
    <cfRule type="expression" dxfId="57" priority="134" stopIfTrue="1">
      <formula>IF($AI33&lt;0,$AI33,0)</formula>
    </cfRule>
    <cfRule type="cellIs" dxfId="56" priority="133" stopIfTrue="1" operator="equal">
      <formula>IF(SIGN($AI33)=1,$AK33,0)</formula>
    </cfRule>
  </conditionalFormatting>
  <conditionalFormatting sqref="R55:R61">
    <cfRule type="expression" dxfId="55" priority="68" stopIfTrue="1">
      <formula>IF($AI55&gt;0,$AI55,0)</formula>
    </cfRule>
    <cfRule type="cellIs" dxfId="54" priority="66" stopIfTrue="1" operator="equal">
      <formula>IF(SIGN($AI55)=1,$AK55,0)</formula>
    </cfRule>
    <cfRule type="expression" dxfId="53" priority="67" stopIfTrue="1">
      <formula>IF($AI55&lt;0,$AI55,0)</formula>
    </cfRule>
  </conditionalFormatting>
  <conditionalFormatting sqref="R66:R72">
    <cfRule type="expression" dxfId="52" priority="29" stopIfTrue="1">
      <formula>IF($AI66&lt;0,$AI66,0)</formula>
    </cfRule>
    <cfRule type="cellIs" dxfId="51" priority="28" stopIfTrue="1" operator="equal">
      <formula>IF(SIGN($AI66)=1,$AK66,0)</formula>
    </cfRule>
    <cfRule type="expression" dxfId="50" priority="30" stopIfTrue="1">
      <formula>IF($AI66&gt;0,$AI66,0)</formula>
    </cfRule>
  </conditionalFormatting>
  <conditionalFormatting sqref="S11:S17 U11:U17">
    <cfRule type="cellIs" dxfId="49" priority="186" stopIfTrue="1" operator="lessThan">
      <formula>0</formula>
    </cfRule>
  </conditionalFormatting>
  <conditionalFormatting sqref="S22:S28 U22:U28">
    <cfRule type="cellIs" dxfId="48" priority="157" stopIfTrue="1" operator="lessThan">
      <formula>0</formula>
    </cfRule>
  </conditionalFormatting>
  <conditionalFormatting sqref="S33:S39 U33:U39">
    <cfRule type="cellIs" dxfId="47" priority="119" stopIfTrue="1" operator="lessThan">
      <formula>0</formula>
    </cfRule>
  </conditionalFormatting>
  <conditionalFormatting sqref="S44:S50 U44:U50">
    <cfRule type="cellIs" dxfId="46" priority="90" stopIfTrue="1" operator="lessThan">
      <formula>0</formula>
    </cfRule>
  </conditionalFormatting>
  <conditionalFormatting sqref="S55:S61 U55:U61">
    <cfRule type="cellIs" dxfId="45" priority="52" stopIfTrue="1" operator="lessThan">
      <formula>0</formula>
    </cfRule>
  </conditionalFormatting>
  <conditionalFormatting sqref="S66:S72 U66:U72">
    <cfRule type="cellIs" dxfId="44" priority="14" stopIfTrue="1" operator="lessThan">
      <formula>0</formula>
    </cfRule>
  </conditionalFormatting>
  <conditionalFormatting sqref="T11:T17 T22:T28 T44:T50">
    <cfRule type="cellIs" dxfId="43" priority="318" stopIfTrue="1" operator="equal">
      <formula>IF(SIGN($AJ11)=1,$AK11,0)</formula>
    </cfRule>
    <cfRule type="expression" dxfId="42" priority="319" stopIfTrue="1">
      <formula>IF($AJ11&lt;0,$AJ11,0)</formula>
    </cfRule>
    <cfRule type="expression" dxfId="41" priority="320" stopIfTrue="1">
      <formula>IF($AJ11&gt;0,$AJ11,0)</formula>
    </cfRule>
  </conditionalFormatting>
  <conditionalFormatting sqref="T33:T39">
    <cfRule type="cellIs" dxfId="40" priority="136" stopIfTrue="1" operator="equal">
      <formula>IF(SIGN($AJ33)=1,$AK33,0)</formula>
    </cfRule>
    <cfRule type="expression" dxfId="39" priority="137" stopIfTrue="1">
      <formula>IF($AJ33&lt;0,$AJ33,0)</formula>
    </cfRule>
    <cfRule type="expression" dxfId="38" priority="138" stopIfTrue="1">
      <formula>IF($AJ33&gt;0,$AJ33,0)</formula>
    </cfRule>
  </conditionalFormatting>
  <conditionalFormatting sqref="T55:T61">
    <cfRule type="cellIs" dxfId="37" priority="69" stopIfTrue="1" operator="equal">
      <formula>IF(SIGN($AJ55)=1,$AK55,0)</formula>
    </cfRule>
    <cfRule type="expression" dxfId="36" priority="71" stopIfTrue="1">
      <formula>IF($AJ55&gt;0,$AJ55,0)</formula>
    </cfRule>
    <cfRule type="expression" dxfId="35" priority="70" stopIfTrue="1">
      <formula>IF($AJ55&lt;0,$AJ55,0)</formula>
    </cfRule>
  </conditionalFormatting>
  <conditionalFormatting sqref="T66:T72">
    <cfRule type="cellIs" dxfId="34" priority="31" stopIfTrue="1" operator="equal">
      <formula>IF(SIGN($AJ66)=1,$AK66,0)</formula>
    </cfRule>
    <cfRule type="expression" dxfId="33" priority="32" stopIfTrue="1">
      <formula>IF($AJ66&lt;0,$AJ66,0)</formula>
    </cfRule>
    <cfRule type="expression" dxfId="32" priority="33" stopIfTrue="1">
      <formula>IF($AJ66&gt;0,$AJ66,0)</formula>
    </cfRule>
  </conditionalFormatting>
  <conditionalFormatting sqref="X17">
    <cfRule type="cellIs" dxfId="31" priority="982" operator="greaterThan">
      <formula>#REF!</formula>
    </cfRule>
  </conditionalFormatting>
  <conditionalFormatting sqref="X28">
    <cfRule type="cellIs" dxfId="30" priority="171" operator="greaterThan">
      <formula>#REF!</formula>
    </cfRule>
  </conditionalFormatting>
  <conditionalFormatting sqref="X39">
    <cfRule type="cellIs" dxfId="29" priority="142" operator="greaterThan">
      <formula>#REF!</formula>
    </cfRule>
  </conditionalFormatting>
  <conditionalFormatting sqref="X50">
    <cfRule type="cellIs" dxfId="28" priority="104" operator="greaterThan">
      <formula>#REF!</formula>
    </cfRule>
  </conditionalFormatting>
  <conditionalFormatting sqref="X61">
    <cfRule type="cellIs" dxfId="27" priority="75" operator="greaterThan">
      <formula>#REF!</formula>
    </cfRule>
  </conditionalFormatting>
  <conditionalFormatting sqref="X72">
    <cfRule type="cellIs" dxfId="26" priority="37" operator="greaterThan">
      <formula>#REF!</formula>
    </cfRule>
  </conditionalFormatting>
  <conditionalFormatting sqref="Z17">
    <cfRule type="cellIs" dxfId="25" priority="986" operator="greaterThan">
      <formula>#REF!</formula>
    </cfRule>
  </conditionalFormatting>
  <conditionalFormatting sqref="Z28">
    <cfRule type="cellIs" dxfId="24" priority="172" operator="greaterThan">
      <formula>#REF!</formula>
    </cfRule>
  </conditionalFormatting>
  <conditionalFormatting sqref="Z39">
    <cfRule type="cellIs" dxfId="23" priority="143" operator="greaterThan">
      <formula>#REF!</formula>
    </cfRule>
  </conditionalFormatting>
  <conditionalFormatting sqref="Z50">
    <cfRule type="cellIs" dxfId="22" priority="105" operator="greaterThan">
      <formula>#REF!</formula>
    </cfRule>
  </conditionalFormatting>
  <conditionalFormatting sqref="Z61">
    <cfRule type="cellIs" dxfId="21" priority="76" operator="greaterThan">
      <formula>#REF!</formula>
    </cfRule>
  </conditionalFormatting>
  <conditionalFormatting sqref="Z72">
    <cfRule type="cellIs" dxfId="20" priority="38" operator="greaterThan">
      <formula>#REF!</formula>
    </cfRule>
  </conditionalFormatting>
  <hyperlinks>
    <hyperlink ref="A76" r:id="rId1" xr:uid="{54B01B68-EAB8-4E8C-8576-4A5278B8F98C}"/>
    <hyperlink ref="E73" r:id="rId2" xr:uid="{E9C48206-E0B2-4E3C-9EF9-524EC280C016}"/>
    <hyperlink ref="A6" r:id="rId3" xr:uid="{9BE7037F-699E-474A-B2E2-66D8549D393D}"/>
    <hyperlink ref="D5" r:id="rId4" xr:uid="{EBC1649C-D87A-4319-BC43-268082DE04C0}"/>
    <hyperlink ref="Z1" r:id="rId5" xr:uid="{0A7E0F22-B0B3-4571-BAB5-ED200EE43AB3}"/>
    <hyperlink ref="X6" r:id="rId6" xr:uid="{99A2B02D-A4CE-40CF-9E0C-C4662241E4E5}"/>
    <hyperlink ref="W6" r:id="rId7" xr:uid="{D8014E4B-5A54-4B04-8322-967BF95A46BD}"/>
    <hyperlink ref="V6" r:id="rId8" xr:uid="{1A54A18F-A297-4A1D-B4E1-56C2322B45BF}"/>
    <hyperlink ref="F6" r:id="rId9" xr:uid="{C0D925AF-0A13-44B9-878C-60A7F10403F7}"/>
    <hyperlink ref="G6" r:id="rId10" xr:uid="{8868D63A-F157-4A7B-B50C-F08D843252C0}"/>
  </hyperlinks>
  <printOptions horizontalCentered="1"/>
  <pageMargins left="0.39370078740157483" right="0.39370078740157483" top="0.3543307086614173" bottom="0.3543307086614173" header="0" footer="0"/>
  <pageSetup paperSize="9" scale="54" fitToHeight="0" orientation="portrait" horizontalDpi="4294967294" r:id="rId11"/>
  <headerFooter alignWithMargins="0"/>
  <drawing r:id="rId12"/>
  <legacyDrawing r:id="rId1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information" allowBlank="1" showInputMessage="1" xr:uid="{00000000-0002-0000-0100-000002000000}">
          <x14:formula1>
            <xm:f>pomocnicza!$G$2:$G$3</xm:f>
          </x14:formula1>
          <xm:sqref>E33:E38 E22:E27 E55:E60 E11:E16 E44:E49 E66:E71</xm:sqref>
        </x14:dataValidation>
        <x14:dataValidation type="list" allowBlank="1" showInputMessage="1" showErrorMessage="1" xr:uid="{C9B1942B-596E-4B18-BC77-86155616F7BD}">
          <x14:formula1>
            <xm:f>pomocnicza!$B$4:$B$21</xm:f>
          </x14:formula1>
          <xm:sqref>B7:Q7 B18:Q18 B29:Q29 B40:Q40 B51:Q51 B62:Q62</xm:sqref>
        </x14:dataValidation>
        <x14:dataValidation type="list" allowBlank="1" showInputMessage="1" showErrorMessage="1" xr:uid="{1E8521A6-447A-46E8-AAF7-658C7898AE50}">
          <x14:formula1>
            <xm:f>'protokół WAGI'!$C$9:$C$44</xm:f>
          </x14:formula1>
          <xm:sqref>F11:F16 F55:F60 F22:F27 F33:F38 F44:F49 F66:F71</xm:sqref>
        </x14:dataValidation>
        <x14:dataValidation type="custom" allowBlank="1" showInputMessage="1" showErrorMessage="1" errorTitle="Stop" error="te dane wpisujesz w arkuszu &quot;protokół wagi&quot;!" xr:uid="{00000000-0002-0000-0100-000003000000}">
          <x14:formula1>
            <xm:f>R4='protokół WAGI'!H3:I3</xm:f>
          </x14:formula1>
          <xm:sqref>R4:X4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B1:L31"/>
  <sheetViews>
    <sheetView showGridLines="0" workbookViewId="0">
      <selection activeCell="B30" sqref="B30"/>
    </sheetView>
  </sheetViews>
  <sheetFormatPr defaultRowHeight="12.75"/>
  <cols>
    <col min="2" max="2" width="42.28515625" bestFit="1" customWidth="1"/>
    <col min="3" max="3" width="25.7109375" style="80" customWidth="1"/>
  </cols>
  <sheetData>
    <row r="1" spans="2:12">
      <c r="G1" s="66" t="s">
        <v>66</v>
      </c>
    </row>
    <row r="2" spans="2:12">
      <c r="B2" t="s">
        <v>65</v>
      </c>
      <c r="G2" s="66" t="s">
        <v>68</v>
      </c>
    </row>
    <row r="3" spans="2:12">
      <c r="G3" s="66" t="s">
        <v>67</v>
      </c>
    </row>
    <row r="4" spans="2:12" ht="114" customHeight="1">
      <c r="B4" t="s">
        <v>87</v>
      </c>
      <c r="E4" s="79"/>
      <c r="L4">
        <f>20000/300</f>
        <v>66.666666666666671</v>
      </c>
    </row>
    <row r="5" spans="2:12" ht="114" customHeight="1">
      <c r="B5" t="s">
        <v>88</v>
      </c>
      <c r="E5" s="79"/>
    </row>
    <row r="6" spans="2:12" ht="114" customHeight="1">
      <c r="B6" t="s">
        <v>89</v>
      </c>
      <c r="E6" s="79"/>
    </row>
    <row r="7" spans="2:12" ht="114" customHeight="1">
      <c r="B7" t="s">
        <v>90</v>
      </c>
      <c r="E7" s="79"/>
    </row>
    <row r="8" spans="2:12" ht="114" customHeight="1">
      <c r="B8" t="s">
        <v>91</v>
      </c>
      <c r="E8" s="79"/>
    </row>
    <row r="9" spans="2:12" ht="114" customHeight="1">
      <c r="B9" t="s">
        <v>92</v>
      </c>
      <c r="E9" s="79"/>
    </row>
    <row r="10" spans="2:12" ht="114" customHeight="1">
      <c r="B10" t="s">
        <v>93</v>
      </c>
      <c r="E10" s="79"/>
    </row>
    <row r="11" spans="2:12" ht="114" customHeight="1">
      <c r="B11" t="s">
        <v>94</v>
      </c>
      <c r="E11" s="79"/>
    </row>
    <row r="12" spans="2:12" ht="114" customHeight="1">
      <c r="B12" t="s">
        <v>95</v>
      </c>
      <c r="E12" s="79"/>
    </row>
    <row r="13" spans="2:12" ht="114" customHeight="1">
      <c r="B13" t="s">
        <v>96</v>
      </c>
      <c r="E13" s="79"/>
    </row>
    <row r="14" spans="2:12" ht="114" customHeight="1">
      <c r="B14" t="s">
        <v>97</v>
      </c>
      <c r="E14" s="79"/>
    </row>
    <row r="15" spans="2:12" ht="114" customHeight="1">
      <c r="B15" t="s">
        <v>98</v>
      </c>
      <c r="E15" s="79"/>
    </row>
    <row r="16" spans="2:12" ht="114" customHeight="1">
      <c r="B16" t="s">
        <v>99</v>
      </c>
      <c r="E16" s="79"/>
    </row>
    <row r="17" spans="2:12" ht="114" customHeight="1">
      <c r="B17" t="s">
        <v>100</v>
      </c>
      <c r="E17" s="79"/>
    </row>
    <row r="18" spans="2:12" ht="114" customHeight="1">
      <c r="B18" t="s">
        <v>101</v>
      </c>
      <c r="E18" s="79"/>
    </row>
    <row r="19" spans="2:12" ht="114" customHeight="1">
      <c r="B19" t="s">
        <v>102</v>
      </c>
      <c r="E19" s="79"/>
    </row>
    <row r="20" spans="2:12" ht="114" customHeight="1">
      <c r="B20" t="s">
        <v>103</v>
      </c>
      <c r="E20" s="79"/>
    </row>
    <row r="21" spans="2:12" ht="114" customHeight="1">
      <c r="B21" t="s">
        <v>104</v>
      </c>
      <c r="E21" s="79"/>
    </row>
    <row r="30" spans="2:12">
      <c r="L30" t="s">
        <v>42</v>
      </c>
    </row>
    <row r="31" spans="2:12">
      <c r="L31" t="s">
        <v>41</v>
      </c>
    </row>
  </sheetData>
  <sortState xmlns:xlrd2="http://schemas.microsoft.com/office/spreadsheetml/2017/richdata2" ref="B4:L21">
    <sortCondition ref="B4:B21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1">
    <tabColor rgb="FF92D050"/>
  </sheetPr>
  <dimension ref="B3:AT29"/>
  <sheetViews>
    <sheetView showGridLines="0" topLeftCell="A13" zoomScaleNormal="100" workbookViewId="0">
      <selection activeCell="S26" sqref="S26"/>
    </sheetView>
  </sheetViews>
  <sheetFormatPr defaultRowHeight="15"/>
  <cols>
    <col min="1" max="1" width="25.85546875" customWidth="1"/>
    <col min="2" max="5" width="4.28515625" style="1" customWidth="1"/>
    <col min="6" max="6" width="21.5703125" style="1" customWidth="1"/>
    <col min="7" max="7" width="7" style="1" bestFit="1" customWidth="1"/>
    <col min="8" max="8" width="8" style="1" customWidth="1"/>
    <col min="9" max="9" width="5.7109375" style="1" customWidth="1"/>
    <col min="10" max="10" width="1.85546875" customWidth="1"/>
    <col min="11" max="11" width="5.7109375" customWidth="1"/>
    <col min="12" max="12" width="1.85546875" customWidth="1"/>
    <col min="13" max="13" width="5.7109375" customWidth="1"/>
    <col min="14" max="14" width="1.85546875" customWidth="1"/>
    <col min="15" max="15" width="5.7109375" customWidth="1"/>
    <col min="16" max="16" width="1.85546875" customWidth="1"/>
    <col min="17" max="17" width="5.7109375" customWidth="1"/>
    <col min="18" max="18" width="1.85546875" customWidth="1"/>
    <col min="19" max="19" width="5.7109375" customWidth="1"/>
    <col min="20" max="20" width="1.85546875" customWidth="1"/>
    <col min="21" max="21" width="11.140625" bestFit="1" customWidth="1"/>
    <col min="22" max="22" width="9.5703125" bestFit="1" customWidth="1"/>
    <col min="23" max="23" width="8.42578125" customWidth="1"/>
    <col min="24" max="24" width="7.5703125" bestFit="1" customWidth="1"/>
    <col min="25" max="25" width="9.140625" hidden="1" customWidth="1"/>
    <col min="26" max="26" width="4" hidden="1" customWidth="1"/>
    <col min="27" max="27" width="8.28515625" hidden="1" customWidth="1"/>
    <col min="28" max="28" width="3" hidden="1" customWidth="1"/>
    <col min="29" max="29" width="3.5703125" hidden="1" customWidth="1"/>
    <col min="30" max="30" width="2" hidden="1" customWidth="1"/>
    <col min="31" max="32" width="3" hidden="1" customWidth="1"/>
    <col min="33" max="33" width="3.5703125" hidden="1" customWidth="1"/>
    <col min="34" max="34" width="6.140625" hidden="1" customWidth="1"/>
    <col min="35" max="36" width="6.7109375" hidden="1" customWidth="1"/>
    <col min="37" max="37" width="3" hidden="1" customWidth="1"/>
    <col min="38" max="39" width="4" hidden="1" customWidth="1"/>
    <col min="40" max="40" width="42.7109375" customWidth="1"/>
  </cols>
  <sheetData>
    <row r="3" spans="2:46">
      <c r="F3" s="2" t="s">
        <v>12</v>
      </c>
    </row>
    <row r="5" spans="2:46">
      <c r="F5" s="1" t="s">
        <v>13</v>
      </c>
    </row>
    <row r="6" spans="2:46">
      <c r="F6" s="1" t="s">
        <v>83</v>
      </c>
    </row>
    <row r="7" spans="2:46">
      <c r="F7" s="1" t="s">
        <v>14</v>
      </c>
    </row>
    <row r="8" spans="2:46" ht="9.75" customHeight="1"/>
    <row r="9" spans="2:46">
      <c r="F9" s="1" t="s">
        <v>15</v>
      </c>
    </row>
    <row r="10" spans="2:46">
      <c r="F10" s="1" t="s">
        <v>84</v>
      </c>
    </row>
    <row r="11" spans="2:46">
      <c r="F11" s="1" t="s">
        <v>16</v>
      </c>
    </row>
    <row r="13" spans="2:46" s="5" customFormat="1" ht="22.5" customHeight="1">
      <c r="B13" s="361" t="s">
        <v>51</v>
      </c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24"/>
      <c r="AM13" s="24"/>
      <c r="AT13" s="14"/>
    </row>
    <row r="14" spans="2:46" s="5" customFormat="1" ht="22.5" customHeight="1">
      <c r="B14" s="363" t="s">
        <v>39</v>
      </c>
      <c r="C14" s="363"/>
      <c r="D14" s="363"/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4"/>
      <c r="AM14" s="24"/>
      <c r="AN14" s="67" t="s">
        <v>80</v>
      </c>
      <c r="AT14" s="14"/>
    </row>
    <row r="15" spans="2:46" s="20" customFormat="1" ht="9" customHeight="1">
      <c r="B15" s="22"/>
      <c r="C15" s="22"/>
      <c r="D15" s="22"/>
      <c r="E15" s="22"/>
      <c r="N15" s="56"/>
      <c r="O15" s="56"/>
      <c r="X15" s="29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23"/>
      <c r="AM15" s="23"/>
    </row>
    <row r="16" spans="2:46" s="28" customFormat="1" ht="17.25" customHeight="1">
      <c r="B16" s="27"/>
      <c r="C16" s="27"/>
      <c r="D16" s="27"/>
      <c r="E16" s="27"/>
      <c r="F16" s="54"/>
      <c r="G16" s="27"/>
      <c r="H16" s="365"/>
      <c r="I16" s="365"/>
      <c r="J16" s="27"/>
      <c r="K16" s="27"/>
      <c r="L16" s="27"/>
      <c r="M16" s="27"/>
      <c r="N16" s="27"/>
      <c r="O16" s="27"/>
      <c r="P16" s="366"/>
      <c r="Q16" s="366"/>
      <c r="R16" s="366"/>
      <c r="S16" s="366"/>
      <c r="T16" s="366"/>
      <c r="U16" s="366"/>
      <c r="V16" s="366"/>
      <c r="W16" s="55"/>
      <c r="X16" s="30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N16" s="11"/>
    </row>
    <row r="17" spans="2:40" s="10" customFormat="1" ht="18" customHeight="1">
      <c r="B17" s="6"/>
      <c r="C17" s="6"/>
      <c r="D17" s="6"/>
      <c r="E17" s="6"/>
      <c r="F17" s="58" t="s">
        <v>30</v>
      </c>
      <c r="G17" s="370" t="s">
        <v>28</v>
      </c>
      <c r="H17" s="370"/>
      <c r="I17" s="370"/>
      <c r="J17" s="370"/>
      <c r="K17" s="370"/>
      <c r="L17" s="370"/>
      <c r="M17" s="59"/>
      <c r="N17" s="59"/>
      <c r="O17" s="59"/>
      <c r="P17" s="370" t="s">
        <v>29</v>
      </c>
      <c r="Q17" s="370"/>
      <c r="R17" s="370"/>
      <c r="S17" s="370"/>
      <c r="T17" s="370"/>
      <c r="U17" s="370"/>
      <c r="V17" s="370"/>
      <c r="W17" s="370"/>
      <c r="X17" s="60"/>
      <c r="AA17" s="61"/>
      <c r="AB17" s="19"/>
      <c r="AC17" s="19"/>
      <c r="AD17" s="19"/>
      <c r="AE17" s="19"/>
      <c r="AF17" s="19"/>
      <c r="AG17" s="19"/>
      <c r="AH17" s="19"/>
      <c r="AI17" s="19"/>
      <c r="AJ17" s="7"/>
      <c r="AK17" s="62"/>
      <c r="AL17" s="62"/>
      <c r="AM17" s="62"/>
    </row>
    <row r="18" spans="2:40" s="15" customFormat="1" ht="15" customHeight="1">
      <c r="B18" s="371" t="s">
        <v>31</v>
      </c>
      <c r="C18" s="371"/>
      <c r="D18" s="371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68"/>
      <c r="R18" s="32"/>
      <c r="S18" s="31"/>
      <c r="T18" s="32"/>
      <c r="U18" s="31"/>
      <c r="V18" s="31"/>
      <c r="W18" s="31"/>
      <c r="X18" s="33"/>
      <c r="AA18" s="16"/>
      <c r="AB18" s="17"/>
      <c r="AC18" s="17"/>
      <c r="AD18" s="17"/>
      <c r="AE18" s="18"/>
      <c r="AF18" s="17"/>
      <c r="AG18" s="17"/>
      <c r="AH18" s="17"/>
      <c r="AI18" s="18"/>
      <c r="AJ18" s="74"/>
      <c r="AK18" s="25"/>
      <c r="AL18" s="25"/>
      <c r="AM18" s="25"/>
    </row>
    <row r="19" spans="2:40" ht="15.75" thickBot="1">
      <c r="AN19" s="69" t="s">
        <v>57</v>
      </c>
    </row>
    <row r="20" spans="2:40" s="5" customFormat="1" ht="11.25" customHeight="1">
      <c r="B20" s="376" t="s">
        <v>22</v>
      </c>
      <c r="C20" s="84"/>
      <c r="D20" s="84"/>
      <c r="E20" s="378" t="s">
        <v>40</v>
      </c>
      <c r="F20" s="372" t="s">
        <v>0</v>
      </c>
      <c r="G20" s="374" t="s">
        <v>1</v>
      </c>
      <c r="H20" s="353" t="s">
        <v>3</v>
      </c>
      <c r="I20" s="350" t="s">
        <v>4</v>
      </c>
      <c r="J20" s="351"/>
      <c r="K20" s="351"/>
      <c r="L20" s="351"/>
      <c r="M20" s="351"/>
      <c r="N20" s="352"/>
      <c r="O20" s="350" t="s">
        <v>5</v>
      </c>
      <c r="P20" s="351"/>
      <c r="Q20" s="351"/>
      <c r="R20" s="351"/>
      <c r="S20" s="351"/>
      <c r="T20" s="352"/>
      <c r="U20" s="353" t="s">
        <v>6</v>
      </c>
      <c r="V20" s="82" t="s">
        <v>63</v>
      </c>
      <c r="W20" s="355" t="s">
        <v>37</v>
      </c>
      <c r="X20" s="348" t="s">
        <v>38</v>
      </c>
      <c r="AA20" s="9"/>
      <c r="AB20" s="34"/>
      <c r="AC20" s="34"/>
      <c r="AD20" s="34"/>
      <c r="AE20" s="35"/>
      <c r="AF20" s="34"/>
      <c r="AG20" s="34"/>
      <c r="AH20" s="34"/>
    </row>
    <row r="21" spans="2:40" s="5" customFormat="1" ht="19.5" customHeight="1">
      <c r="B21" s="377"/>
      <c r="C21" s="85"/>
      <c r="D21" s="85"/>
      <c r="E21" s="379"/>
      <c r="F21" s="373"/>
      <c r="G21" s="375"/>
      <c r="H21" s="354"/>
      <c r="I21" s="359">
        <v>1</v>
      </c>
      <c r="J21" s="360"/>
      <c r="K21" s="357">
        <v>2</v>
      </c>
      <c r="L21" s="360"/>
      <c r="M21" s="357">
        <v>3</v>
      </c>
      <c r="N21" s="358"/>
      <c r="O21" s="359">
        <v>1</v>
      </c>
      <c r="P21" s="360"/>
      <c r="Q21" s="357">
        <v>2</v>
      </c>
      <c r="R21" s="360"/>
      <c r="S21" s="357">
        <v>3</v>
      </c>
      <c r="T21" s="358"/>
      <c r="U21" s="354"/>
      <c r="V21" s="83" t="s">
        <v>64</v>
      </c>
      <c r="W21" s="356"/>
      <c r="X21" s="349"/>
      <c r="AA21" s="9"/>
      <c r="AB21" s="34"/>
      <c r="AC21" s="34"/>
      <c r="AD21" s="34"/>
      <c r="AE21" s="35" t="s">
        <v>53</v>
      </c>
      <c r="AF21" s="34"/>
      <c r="AG21" s="34"/>
      <c r="AH21" s="34"/>
      <c r="AI21" s="5" t="s">
        <v>54</v>
      </c>
      <c r="AJ21" s="5" t="s">
        <v>55</v>
      </c>
      <c r="AK21" s="5" t="s">
        <v>34</v>
      </c>
      <c r="AL21" s="5" t="s">
        <v>35</v>
      </c>
      <c r="AM21" s="5" t="s">
        <v>36</v>
      </c>
    </row>
    <row r="22" spans="2:40" s="14" customFormat="1" ht="15.75" customHeight="1">
      <c r="B22" s="36">
        <v>1</v>
      </c>
      <c r="C22" s="86"/>
      <c r="D22" s="86"/>
      <c r="E22" s="63" t="s">
        <v>41</v>
      </c>
      <c r="F22" s="37" t="s">
        <v>45</v>
      </c>
      <c r="G22" s="38">
        <v>2000</v>
      </c>
      <c r="H22" s="39">
        <v>66</v>
      </c>
      <c r="I22" s="40">
        <v>75</v>
      </c>
      <c r="J22" s="41" t="s">
        <v>10</v>
      </c>
      <c r="K22" s="42">
        <v>78</v>
      </c>
      <c r="L22" s="43" t="s">
        <v>11</v>
      </c>
      <c r="M22" s="40">
        <v>79</v>
      </c>
      <c r="N22" s="44"/>
      <c r="O22" s="45">
        <v>85</v>
      </c>
      <c r="P22" s="46" t="s">
        <v>10</v>
      </c>
      <c r="Q22" s="47">
        <v>87</v>
      </c>
      <c r="R22" s="46" t="s">
        <v>11</v>
      </c>
      <c r="S22" s="47" t="s">
        <v>56</v>
      </c>
      <c r="T22" s="48"/>
      <c r="U22" s="49">
        <f>IF(H22="","",(AE22+AI22))</f>
        <v>160</v>
      </c>
      <c r="V22" s="50">
        <v>0</v>
      </c>
      <c r="W22" s="51">
        <f>IF(H22="","",ROUND(AA22*AM22*Z22,1)+V22)</f>
        <v>226.9</v>
      </c>
      <c r="X22" s="51">
        <f>IF(H22=""," ",ROUND(AA22*U22,2)*Z22+IF(AE22=0,0,IF(AI22=0,0,V22)))</f>
        <v>218.67</v>
      </c>
      <c r="Z22" s="14">
        <f t="shared" ref="Z22:Z23" si="0">IF(B22="K",1.4,1)</f>
        <v>1</v>
      </c>
      <c r="AA22" s="52">
        <f t="shared" ref="AA22:AA23" si="1">IF(H22&lt;175.508,10^(0.75194503*((LOG10(H22/175.508))^2)),1)</f>
        <v>1.3666655098023144</v>
      </c>
      <c r="AB22" s="12">
        <f t="shared" ref="AB22:AB23" si="2">IF(J22="z",I22,IF(J22="x",I22*(-1),0))</f>
        <v>75</v>
      </c>
      <c r="AC22" s="12">
        <f t="shared" ref="AC22:AC23" si="3">IF(L22="z",K22,IF(L22="x",K22*(-1),0))</f>
        <v>-78</v>
      </c>
      <c r="AD22" s="12">
        <f t="shared" ref="AD22:AD23" si="4">IF(N22="z",M22,IF(N22="x",M22*(-1),0))</f>
        <v>0</v>
      </c>
      <c r="AE22" s="13">
        <f t="shared" ref="AE22:AE23" si="5">IF(AND(AB22&lt;0,AC22&lt;0,AD22&lt;0),0,MAX(AB22:AD22))</f>
        <v>75</v>
      </c>
      <c r="AF22" s="12">
        <f t="shared" ref="AF22:AF23" si="6">IF(P22="z",O22,IF(P22="x",O22*(-1),0))</f>
        <v>85</v>
      </c>
      <c r="AG22" s="12">
        <f t="shared" ref="AG22:AG23" si="7">IF(R22="z",Q22,IF(R22="x",Q22*(-1),0))</f>
        <v>-87</v>
      </c>
      <c r="AH22" s="12">
        <f>IF(T22="z",S22,IF(T22="x",S22*(-1),0))</f>
        <v>0</v>
      </c>
      <c r="AI22" s="13">
        <f t="shared" ref="AI22:AI23" si="8">IF(AND(AF22&lt;0,AG22&lt;0,AH22&lt;0),0,MAX(AF22:AH22))</f>
        <v>85</v>
      </c>
      <c r="AJ22" s="73">
        <f t="shared" ref="AJ22:AJ23" si="9">AE22+AI22</f>
        <v>160</v>
      </c>
      <c r="AK22" s="26">
        <f t="shared" ref="AK22:AK23" si="10">IF(ISTEXT(N22),AE22,LARGE(I22:M22,1))</f>
        <v>79</v>
      </c>
      <c r="AL22" s="26">
        <f t="shared" ref="AL22:AL23" si="11">IF(ISTEXT(T22),AI22,LARGE(O22:S22,1))</f>
        <v>87</v>
      </c>
      <c r="AM22" s="26">
        <f t="shared" ref="AM22:AM23" si="12">AK22+AL22</f>
        <v>166</v>
      </c>
    </row>
    <row r="23" spans="2:40" s="14" customFormat="1" ht="15.75" customHeight="1">
      <c r="B23" s="36">
        <v>2</v>
      </c>
      <c r="C23" s="86"/>
      <c r="D23" s="86"/>
      <c r="E23" s="63" t="s">
        <v>42</v>
      </c>
      <c r="F23" s="37" t="s">
        <v>85</v>
      </c>
      <c r="G23" s="38">
        <v>2010</v>
      </c>
      <c r="H23" s="39">
        <v>62</v>
      </c>
      <c r="I23" s="40">
        <v>95</v>
      </c>
      <c r="J23" s="41"/>
      <c r="K23" s="42"/>
      <c r="L23" s="41"/>
      <c r="M23" s="40"/>
      <c r="N23" s="53"/>
      <c r="O23" s="45">
        <v>120</v>
      </c>
      <c r="P23" s="46"/>
      <c r="Q23" s="47"/>
      <c r="R23" s="46"/>
      <c r="S23" s="40"/>
      <c r="T23" s="48"/>
      <c r="U23" s="49">
        <f>IF(H23="","",(AE23+AI23))</f>
        <v>0</v>
      </c>
      <c r="V23" s="50">
        <v>30</v>
      </c>
      <c r="W23" s="51">
        <f>IF(H23="","",ROUND(AA23*AM23*Z23,1)+V23)</f>
        <v>336.2</v>
      </c>
      <c r="X23" s="51">
        <f>IF(H23=""," ",ROUND(AA23*U23,2)*Z23+IF(AE23=0,0,IF(AI23=0,0,V23)))</f>
        <v>0</v>
      </c>
      <c r="Z23" s="14">
        <f t="shared" si="0"/>
        <v>1</v>
      </c>
      <c r="AA23" s="52">
        <f t="shared" si="1"/>
        <v>1.4241671430352294</v>
      </c>
      <c r="AB23" s="12">
        <f t="shared" si="2"/>
        <v>0</v>
      </c>
      <c r="AC23" s="12">
        <f t="shared" si="3"/>
        <v>0</v>
      </c>
      <c r="AD23" s="12">
        <f t="shared" si="4"/>
        <v>0</v>
      </c>
      <c r="AE23" s="13">
        <f t="shared" si="5"/>
        <v>0</v>
      </c>
      <c r="AF23" s="12">
        <f t="shared" si="6"/>
        <v>0</v>
      </c>
      <c r="AG23" s="12">
        <f t="shared" si="7"/>
        <v>0</v>
      </c>
      <c r="AH23" s="12">
        <f t="shared" ref="AH23" si="13">IF(T23="z",S23,IF(T23="x",S23*(-1),0))</f>
        <v>0</v>
      </c>
      <c r="AI23" s="13">
        <f t="shared" si="8"/>
        <v>0</v>
      </c>
      <c r="AJ23" s="73">
        <f t="shared" si="9"/>
        <v>0</v>
      </c>
      <c r="AK23" s="26">
        <f t="shared" si="10"/>
        <v>95</v>
      </c>
      <c r="AL23" s="26">
        <f t="shared" si="11"/>
        <v>120</v>
      </c>
      <c r="AM23" s="26">
        <f t="shared" si="12"/>
        <v>215</v>
      </c>
    </row>
    <row r="25" spans="2:40" ht="22.5" customHeight="1">
      <c r="B25" s="367" t="s">
        <v>81</v>
      </c>
      <c r="C25" s="367"/>
      <c r="D25" s="367"/>
      <c r="E25" s="367"/>
      <c r="F25" s="367"/>
      <c r="G25" s="367"/>
      <c r="H25" s="367"/>
      <c r="J25" s="4" t="s">
        <v>10</v>
      </c>
      <c r="L25" s="75" t="s">
        <v>11</v>
      </c>
      <c r="M25" s="2"/>
      <c r="N25" s="76" t="s">
        <v>17</v>
      </c>
      <c r="O25" s="3"/>
      <c r="Q25" s="3"/>
      <c r="U25" s="66" t="s">
        <v>46</v>
      </c>
      <c r="AN25" s="66" t="s">
        <v>48</v>
      </c>
    </row>
    <row r="26" spans="2:40" ht="48" customHeight="1">
      <c r="B26" s="367"/>
      <c r="C26" s="367"/>
      <c r="D26" s="367"/>
      <c r="E26" s="367"/>
      <c r="F26" s="367"/>
      <c r="G26" s="367"/>
      <c r="H26" s="367"/>
      <c r="I26" s="368" t="s">
        <v>61</v>
      </c>
      <c r="J26" s="368"/>
      <c r="K26" s="369" t="s">
        <v>62</v>
      </c>
      <c r="L26" s="369"/>
      <c r="Q26" s="69" t="s">
        <v>58</v>
      </c>
      <c r="W26" s="66" t="s">
        <v>47</v>
      </c>
    </row>
    <row r="27" spans="2:40">
      <c r="F27" s="1" t="s">
        <v>82</v>
      </c>
    </row>
    <row r="29" spans="2:40" ht="21">
      <c r="F29" s="94" t="s">
        <v>105</v>
      </c>
    </row>
  </sheetData>
  <mergeCells count="28">
    <mergeCell ref="B25:H26"/>
    <mergeCell ref="I26:J26"/>
    <mergeCell ref="K26:L26"/>
    <mergeCell ref="G17:L17"/>
    <mergeCell ref="P17:W17"/>
    <mergeCell ref="B18:P18"/>
    <mergeCell ref="F20:F21"/>
    <mergeCell ref="G20:G21"/>
    <mergeCell ref="H20:H21"/>
    <mergeCell ref="B20:B21"/>
    <mergeCell ref="E20:E21"/>
    <mergeCell ref="B13:X13"/>
    <mergeCell ref="Y13:AK13"/>
    <mergeCell ref="B14:X14"/>
    <mergeCell ref="Y15:AK15"/>
    <mergeCell ref="H16:I16"/>
    <mergeCell ref="P16:V16"/>
    <mergeCell ref="X20:X21"/>
    <mergeCell ref="I20:N20"/>
    <mergeCell ref="O20:T20"/>
    <mergeCell ref="U20:U21"/>
    <mergeCell ref="W20:W21"/>
    <mergeCell ref="S21:T21"/>
    <mergeCell ref="I21:J21"/>
    <mergeCell ref="K21:L21"/>
    <mergeCell ref="M21:N21"/>
    <mergeCell ref="O21:P21"/>
    <mergeCell ref="Q21:R21"/>
  </mergeCells>
  <phoneticPr fontId="15" type="noConversion"/>
  <conditionalFormatting sqref="I22:I23">
    <cfRule type="expression" dxfId="19" priority="10" stopIfTrue="1">
      <formula>IF($AB22&lt;0,AB22,0)</formula>
    </cfRule>
    <cfRule type="cellIs" dxfId="18" priority="11" stopIfTrue="1" operator="equal">
      <formula>IF(SIGN($AB22)=1,$AE22,0)</formula>
    </cfRule>
    <cfRule type="expression" dxfId="17" priority="12" stopIfTrue="1">
      <formula>IF($AB22&gt;0,$AB22,0)</formula>
    </cfRule>
  </conditionalFormatting>
  <conditionalFormatting sqref="J22:J23 L22:L23 P22:P23 R22:R23 T22:T23 N23">
    <cfRule type="cellIs" dxfId="16" priority="25" stopIfTrue="1" operator="lessThan">
      <formula>0</formula>
    </cfRule>
  </conditionalFormatting>
  <conditionalFormatting sqref="K22:K23">
    <cfRule type="cellIs" dxfId="15" priority="1" stopIfTrue="1" operator="equal">
      <formula>IF(SIGN($AC22)=1,$AE22,0)</formula>
    </cfRule>
    <cfRule type="expression" dxfId="14" priority="2" stopIfTrue="1">
      <formula>IF($AC22&lt;0,$AC22,0)</formula>
    </cfRule>
    <cfRule type="expression" dxfId="13" priority="3" stopIfTrue="1">
      <formula>IF($AC22&gt;0,$AC22,0)</formula>
    </cfRule>
  </conditionalFormatting>
  <conditionalFormatting sqref="M22:M23">
    <cfRule type="expression" dxfId="12" priority="4" stopIfTrue="1">
      <formula>IF($AD22&lt;0,$AD22,0)</formula>
    </cfRule>
    <cfRule type="cellIs" dxfId="11" priority="5" stopIfTrue="1" operator="equal">
      <formula>IF(SIGN($AD22)=1,$AE22,0)</formula>
    </cfRule>
    <cfRule type="expression" dxfId="10" priority="6" stopIfTrue="1">
      <formula>IF($AD22&gt;0,$AD22,0)</formula>
    </cfRule>
  </conditionalFormatting>
  <conditionalFormatting sqref="O22:O23">
    <cfRule type="cellIs" dxfId="9" priority="7" stopIfTrue="1" operator="equal">
      <formula>IF(SIGN($AF22)=1,$AI22,0)</formula>
    </cfRule>
    <cfRule type="expression" dxfId="8" priority="8" stopIfTrue="1">
      <formula>IF($AF22&lt;0,$AF22,0)</formula>
    </cfRule>
    <cfRule type="expression" dxfId="7" priority="9" stopIfTrue="1">
      <formula>IF($AF22&gt;0,$AF22,0)</formula>
    </cfRule>
  </conditionalFormatting>
  <conditionalFormatting sqref="Q22:Q23">
    <cfRule type="cellIs" dxfId="6" priority="22" stopIfTrue="1" operator="equal">
      <formula>IF(SIGN($AG22)=1,$AI22,0)</formula>
    </cfRule>
    <cfRule type="expression" dxfId="5" priority="23" stopIfTrue="1">
      <formula>IF($AG22&lt;0,$AG22,0)</formula>
    </cfRule>
    <cfRule type="expression" dxfId="4" priority="24" stopIfTrue="1">
      <formula>IF($AG22&gt;0,$AG22,0)</formula>
    </cfRule>
  </conditionalFormatting>
  <conditionalFormatting sqref="S22:S23">
    <cfRule type="cellIs" dxfId="3" priority="19" stopIfTrue="1" operator="equal">
      <formula>IF(SIGN($AH22)=1,$AI22,0)</formula>
    </cfRule>
    <cfRule type="expression" dxfId="2" priority="20" stopIfTrue="1">
      <formula>IF($AH22&lt;0,$AH22,0)</formula>
    </cfRule>
    <cfRule type="expression" dxfId="1" priority="21" stopIfTrue="1">
      <formula>IF($AH22&gt;0,$AH22,0)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1293"/>
  <sheetViews>
    <sheetView topLeftCell="A223" workbookViewId="0">
      <selection activeCell="A238" sqref="A238"/>
    </sheetView>
  </sheetViews>
  <sheetFormatPr defaultRowHeight="12.75"/>
  <cols>
    <col min="1" max="1" width="24.85546875" bestFit="1" customWidth="1"/>
    <col min="2" max="2" width="17.28515625" bestFit="1" customWidth="1"/>
    <col min="3" max="3" width="7.28515625" bestFit="1" customWidth="1"/>
    <col min="4" max="4" width="46.5703125" bestFit="1" customWidth="1"/>
    <col min="5" max="5" width="18.85546875" style="87" bestFit="1" customWidth="1"/>
    <col min="6" max="6" width="16.5703125" bestFit="1" customWidth="1"/>
    <col min="7" max="7" width="12.42578125" bestFit="1" customWidth="1"/>
    <col min="8" max="8" width="16.28515625" bestFit="1" customWidth="1"/>
    <col min="9" max="9" width="11.28515625" bestFit="1" customWidth="1"/>
    <col min="10" max="10" width="11.85546875" bestFit="1" customWidth="1"/>
    <col min="11" max="11" width="34.28515625" bestFit="1" customWidth="1"/>
  </cols>
  <sheetData>
    <row r="1" spans="1:9">
      <c r="A1"/>
      <c r="B1"/>
      <c r="C1"/>
      <c r="D1"/>
      <c r="E1" s="87"/>
      <c r="F1"/>
      <c r="G1"/>
      <c r="H1"/>
      <c r="I1"/>
    </row>
    <row r="2" spans="1:9">
      <c r="A2"/>
      <c r="B2"/>
      <c r="C2"/>
      <c r="D2"/>
      <c r="E2" s="87"/>
      <c r="F2"/>
      <c r="G2"/>
      <c r="H2"/>
    </row>
    <row r="3" spans="1:9">
      <c r="A3"/>
      <c r="B3"/>
      <c r="C3"/>
      <c r="D3"/>
      <c r="E3" s="87"/>
      <c r="F3"/>
      <c r="G3"/>
      <c r="H3"/>
    </row>
    <row r="4" spans="1:9">
      <c r="A4"/>
      <c r="B4"/>
      <c r="C4"/>
      <c r="D4"/>
      <c r="E4" s="87"/>
      <c r="F4"/>
      <c r="G4"/>
      <c r="H4"/>
    </row>
    <row r="5" spans="1:9">
      <c r="A5"/>
      <c r="B5"/>
      <c r="C5"/>
      <c r="D5"/>
      <c r="E5" s="87"/>
      <c r="F5"/>
      <c r="G5"/>
      <c r="H5"/>
    </row>
    <row r="6" spans="1:9">
      <c r="A6"/>
      <c r="B6"/>
      <c r="C6"/>
      <c r="D6"/>
      <c r="E6" s="87"/>
      <c r="F6"/>
      <c r="G6"/>
      <c r="H6"/>
    </row>
    <row r="7" spans="1:9">
      <c r="A7"/>
      <c r="B7"/>
      <c r="C7"/>
      <c r="D7"/>
      <c r="E7" s="87"/>
      <c r="F7"/>
      <c r="G7"/>
      <c r="H7"/>
    </row>
    <row r="8" spans="1:9">
      <c r="A8"/>
      <c r="B8"/>
      <c r="C8"/>
      <c r="D8"/>
      <c r="E8" s="87"/>
      <c r="F8"/>
      <c r="G8"/>
      <c r="H8"/>
    </row>
    <row r="9" spans="1:9">
      <c r="A9"/>
      <c r="B9"/>
      <c r="C9"/>
      <c r="D9"/>
      <c r="E9" s="87"/>
      <c r="F9"/>
      <c r="G9"/>
      <c r="H9"/>
    </row>
    <row r="10" spans="1:9">
      <c r="A10"/>
      <c r="B10"/>
      <c r="C10"/>
      <c r="D10"/>
      <c r="E10" s="87"/>
      <c r="F10"/>
      <c r="G10"/>
      <c r="H10"/>
    </row>
    <row r="11" spans="1:9">
      <c r="A11"/>
      <c r="B11"/>
      <c r="C11"/>
      <c r="D11"/>
      <c r="E11" s="87"/>
      <c r="F11"/>
      <c r="G11"/>
      <c r="H11"/>
    </row>
    <row r="12" spans="1:9">
      <c r="A12"/>
      <c r="B12"/>
      <c r="C12"/>
      <c r="D12"/>
      <c r="E12" s="87"/>
      <c r="F12"/>
      <c r="G12"/>
      <c r="H12"/>
    </row>
    <row r="13" spans="1:9">
      <c r="A13"/>
      <c r="B13"/>
      <c r="C13"/>
      <c r="D13"/>
      <c r="E13" s="87"/>
      <c r="F13"/>
      <c r="G13"/>
      <c r="H13"/>
    </row>
    <row r="14" spans="1:9">
      <c r="A14"/>
      <c r="B14"/>
      <c r="C14"/>
      <c r="D14"/>
      <c r="E14" s="87"/>
      <c r="F14"/>
      <c r="G14"/>
      <c r="H14"/>
    </row>
    <row r="15" spans="1:9">
      <c r="A15"/>
      <c r="B15"/>
      <c r="C15"/>
      <c r="D15"/>
      <c r="E15" s="87"/>
      <c r="F15"/>
      <c r="G15"/>
      <c r="H15"/>
    </row>
    <row r="16" spans="1:9">
      <c r="A16"/>
      <c r="B16"/>
      <c r="C16"/>
      <c r="D16"/>
      <c r="E16" s="87"/>
      <c r="F16"/>
      <c r="G16"/>
      <c r="H16"/>
    </row>
    <row r="17" spans="1:8">
      <c r="A17"/>
      <c r="B17"/>
      <c r="C17"/>
      <c r="D17"/>
      <c r="E17" s="87"/>
      <c r="F17"/>
      <c r="G17"/>
      <c r="H17"/>
    </row>
    <row r="18" spans="1:8">
      <c r="A18"/>
      <c r="B18"/>
      <c r="C18"/>
      <c r="D18"/>
      <c r="E18" s="87"/>
      <c r="F18"/>
      <c r="G18"/>
      <c r="H18"/>
    </row>
    <row r="19" spans="1:8">
      <c r="A19"/>
      <c r="B19"/>
      <c r="C19"/>
      <c r="D19"/>
      <c r="E19" s="87"/>
      <c r="F19"/>
      <c r="G19"/>
      <c r="H19"/>
    </row>
    <row r="20" spans="1:8">
      <c r="A20"/>
      <c r="B20"/>
      <c r="C20"/>
      <c r="D20"/>
      <c r="E20" s="87"/>
      <c r="F20"/>
      <c r="G20"/>
      <c r="H20"/>
    </row>
    <row r="21" spans="1:8">
      <c r="A21"/>
      <c r="B21"/>
      <c r="C21"/>
      <c r="D21"/>
      <c r="E21" s="87"/>
      <c r="F21"/>
      <c r="G21"/>
      <c r="H21"/>
    </row>
    <row r="22" spans="1:8">
      <c r="A22"/>
      <c r="B22"/>
      <c r="C22"/>
      <c r="D22"/>
      <c r="E22" s="87"/>
      <c r="F22"/>
      <c r="G22"/>
      <c r="H22"/>
    </row>
    <row r="23" spans="1:8">
      <c r="A23"/>
      <c r="B23"/>
      <c r="C23"/>
      <c r="D23"/>
      <c r="E23" s="87"/>
      <c r="F23"/>
      <c r="G23"/>
      <c r="H23"/>
    </row>
    <row r="24" spans="1:8">
      <c r="A24"/>
      <c r="B24"/>
      <c r="C24"/>
      <c r="D24"/>
      <c r="E24" s="87"/>
      <c r="F24"/>
      <c r="G24"/>
      <c r="H24"/>
    </row>
    <row r="25" spans="1:8">
      <c r="A25"/>
      <c r="B25"/>
      <c r="C25"/>
      <c r="D25"/>
      <c r="E25" s="87"/>
      <c r="F25"/>
      <c r="G25"/>
      <c r="H25"/>
    </row>
    <row r="26" spans="1:8">
      <c r="A26"/>
      <c r="B26"/>
      <c r="C26"/>
      <c r="D26"/>
      <c r="E26" s="87"/>
      <c r="F26"/>
      <c r="G26"/>
      <c r="H26"/>
    </row>
    <row r="27" spans="1:8">
      <c r="A27"/>
      <c r="B27"/>
      <c r="C27"/>
      <c r="D27"/>
      <c r="E27" s="87"/>
      <c r="F27"/>
      <c r="G27"/>
      <c r="H27"/>
    </row>
    <row r="28" spans="1:8">
      <c r="A28"/>
      <c r="B28"/>
      <c r="C28"/>
      <c r="D28"/>
      <c r="E28" s="87"/>
      <c r="F28"/>
      <c r="G28"/>
      <c r="H28"/>
    </row>
    <row r="29" spans="1:8">
      <c r="A29"/>
      <c r="B29"/>
      <c r="C29"/>
      <c r="D29"/>
      <c r="E29" s="87"/>
      <c r="F29"/>
      <c r="G29"/>
      <c r="H29"/>
    </row>
    <row r="30" spans="1:8">
      <c r="A30"/>
      <c r="B30"/>
      <c r="C30"/>
      <c r="D30"/>
      <c r="E30" s="87"/>
      <c r="F30"/>
      <c r="G30"/>
      <c r="H30"/>
    </row>
    <row r="31" spans="1:8">
      <c r="A31"/>
      <c r="B31"/>
      <c r="C31"/>
      <c r="D31"/>
      <c r="E31" s="87"/>
      <c r="F31"/>
      <c r="G31"/>
      <c r="H31"/>
    </row>
    <row r="32" spans="1:8">
      <c r="A32"/>
      <c r="B32"/>
      <c r="C32"/>
      <c r="D32"/>
      <c r="E32" s="87"/>
      <c r="F32"/>
      <c r="G32"/>
      <c r="H32"/>
    </row>
    <row r="33" spans="1:8">
      <c r="A33"/>
      <c r="B33"/>
      <c r="C33"/>
      <c r="D33"/>
      <c r="E33" s="87"/>
      <c r="F33"/>
      <c r="G33"/>
      <c r="H33"/>
    </row>
    <row r="34" spans="1:8">
      <c r="A34"/>
      <c r="B34"/>
      <c r="C34"/>
      <c r="D34"/>
      <c r="E34" s="87"/>
      <c r="F34"/>
      <c r="G34"/>
      <c r="H34"/>
    </row>
    <row r="35" spans="1:8">
      <c r="A35"/>
      <c r="B35"/>
      <c r="C35"/>
      <c r="D35"/>
      <c r="E35" s="87"/>
      <c r="F35"/>
      <c r="G35"/>
      <c r="H35"/>
    </row>
    <row r="36" spans="1:8">
      <c r="A36"/>
      <c r="B36"/>
      <c r="C36"/>
      <c r="D36"/>
      <c r="E36" s="87"/>
      <c r="F36"/>
      <c r="G36"/>
      <c r="H36"/>
    </row>
    <row r="37" spans="1:8">
      <c r="A37"/>
      <c r="B37"/>
      <c r="C37"/>
      <c r="D37"/>
      <c r="E37" s="87"/>
      <c r="F37"/>
      <c r="G37"/>
      <c r="H37"/>
    </row>
    <row r="38" spans="1:8">
      <c r="A38"/>
      <c r="B38"/>
      <c r="C38"/>
      <c r="D38"/>
      <c r="E38" s="87"/>
      <c r="F38"/>
      <c r="G38"/>
      <c r="H38"/>
    </row>
    <row r="39" spans="1:8">
      <c r="A39"/>
      <c r="B39"/>
      <c r="C39"/>
      <c r="D39"/>
      <c r="E39" s="87"/>
      <c r="F39"/>
      <c r="G39"/>
      <c r="H39"/>
    </row>
    <row r="40" spans="1:8">
      <c r="A40"/>
      <c r="B40"/>
      <c r="C40"/>
      <c r="D40"/>
      <c r="E40" s="87"/>
      <c r="F40"/>
      <c r="G40"/>
      <c r="H40"/>
    </row>
    <row r="41" spans="1:8">
      <c r="A41"/>
      <c r="B41"/>
      <c r="C41"/>
      <c r="D41"/>
      <c r="E41" s="87"/>
      <c r="F41"/>
      <c r="G41"/>
      <c r="H41"/>
    </row>
    <row r="42" spans="1:8">
      <c r="A42"/>
      <c r="B42"/>
      <c r="C42"/>
      <c r="D42"/>
      <c r="E42" s="87"/>
      <c r="F42"/>
      <c r="G42"/>
      <c r="H42"/>
    </row>
    <row r="43" spans="1:8">
      <c r="A43"/>
      <c r="B43"/>
      <c r="C43"/>
      <c r="D43"/>
      <c r="E43" s="87"/>
      <c r="F43"/>
      <c r="G43"/>
      <c r="H43"/>
    </row>
    <row r="44" spans="1:8">
      <c r="A44"/>
      <c r="B44"/>
      <c r="C44"/>
      <c r="D44"/>
      <c r="E44" s="87"/>
      <c r="F44"/>
      <c r="G44"/>
      <c r="H44"/>
    </row>
    <row r="45" spans="1:8">
      <c r="A45"/>
      <c r="B45"/>
      <c r="C45"/>
      <c r="D45"/>
      <c r="E45" s="87"/>
      <c r="F45"/>
      <c r="G45"/>
      <c r="H45"/>
    </row>
    <row r="46" spans="1:8">
      <c r="A46"/>
      <c r="B46"/>
      <c r="C46"/>
      <c r="D46"/>
      <c r="E46" s="87"/>
      <c r="F46"/>
      <c r="G46"/>
      <c r="H46"/>
    </row>
    <row r="47" spans="1:8">
      <c r="A47"/>
      <c r="B47"/>
      <c r="C47"/>
      <c r="D47"/>
      <c r="E47" s="87"/>
      <c r="F47"/>
      <c r="G47"/>
      <c r="H47"/>
    </row>
    <row r="48" spans="1:8">
      <c r="A48"/>
      <c r="B48"/>
      <c r="C48"/>
      <c r="D48"/>
      <c r="E48" s="87"/>
      <c r="F48"/>
      <c r="G48"/>
      <c r="H48"/>
    </row>
    <row r="49" spans="1:8">
      <c r="A49"/>
      <c r="B49"/>
      <c r="C49"/>
      <c r="D49"/>
      <c r="E49" s="87"/>
      <c r="F49"/>
      <c r="G49"/>
      <c r="H49"/>
    </row>
    <row r="50" spans="1:8">
      <c r="A50"/>
      <c r="B50"/>
      <c r="C50"/>
      <c r="D50"/>
      <c r="E50" s="87"/>
      <c r="F50"/>
      <c r="G50"/>
      <c r="H50"/>
    </row>
    <row r="51" spans="1:8">
      <c r="A51"/>
      <c r="B51"/>
      <c r="C51"/>
      <c r="D51"/>
      <c r="E51" s="87"/>
      <c r="F51"/>
      <c r="G51"/>
      <c r="H51"/>
    </row>
    <row r="52" spans="1:8">
      <c r="A52"/>
      <c r="B52"/>
      <c r="C52"/>
      <c r="D52"/>
      <c r="E52" s="87"/>
      <c r="F52"/>
      <c r="G52"/>
      <c r="H52"/>
    </row>
    <row r="53" spans="1:8">
      <c r="A53"/>
      <c r="B53"/>
      <c r="C53"/>
      <c r="D53"/>
      <c r="E53" s="87"/>
      <c r="F53"/>
      <c r="G53"/>
      <c r="H53"/>
    </row>
    <row r="54" spans="1:8">
      <c r="A54"/>
      <c r="B54"/>
      <c r="C54"/>
      <c r="D54"/>
      <c r="E54" s="87"/>
      <c r="F54"/>
      <c r="G54"/>
      <c r="H54"/>
    </row>
    <row r="55" spans="1:8">
      <c r="A55"/>
      <c r="B55"/>
      <c r="C55"/>
      <c r="D55"/>
      <c r="E55" s="87"/>
      <c r="F55"/>
      <c r="G55"/>
      <c r="H55"/>
    </row>
    <row r="56" spans="1:8">
      <c r="A56"/>
      <c r="B56"/>
      <c r="C56"/>
      <c r="D56"/>
      <c r="E56" s="87"/>
      <c r="F56"/>
      <c r="G56"/>
      <c r="H56"/>
    </row>
    <row r="57" spans="1:8">
      <c r="A57"/>
      <c r="B57"/>
      <c r="C57"/>
      <c r="D57"/>
      <c r="E57" s="87"/>
      <c r="F57"/>
      <c r="G57"/>
      <c r="H57"/>
    </row>
    <row r="58" spans="1:8">
      <c r="A58"/>
      <c r="B58"/>
      <c r="C58"/>
      <c r="D58"/>
      <c r="E58" s="87"/>
      <c r="F58"/>
      <c r="G58"/>
      <c r="H58"/>
    </row>
    <row r="59" spans="1:8">
      <c r="A59"/>
      <c r="B59"/>
      <c r="C59"/>
      <c r="D59"/>
      <c r="E59" s="87"/>
      <c r="F59"/>
      <c r="G59"/>
      <c r="H59"/>
    </row>
    <row r="60" spans="1:8">
      <c r="A60"/>
      <c r="B60"/>
      <c r="C60"/>
      <c r="D60"/>
      <c r="E60" s="87"/>
      <c r="F60"/>
      <c r="G60"/>
      <c r="H60"/>
    </row>
    <row r="61" spans="1:8">
      <c r="A61"/>
      <c r="B61"/>
      <c r="C61"/>
      <c r="D61"/>
      <c r="E61" s="87"/>
      <c r="F61"/>
      <c r="G61"/>
      <c r="H61"/>
    </row>
    <row r="62" spans="1:8">
      <c r="A62"/>
      <c r="B62"/>
      <c r="C62"/>
      <c r="D62"/>
      <c r="E62" s="87"/>
      <c r="F62"/>
      <c r="G62"/>
      <c r="H62"/>
    </row>
    <row r="63" spans="1:8">
      <c r="A63"/>
      <c r="B63"/>
      <c r="C63"/>
      <c r="D63"/>
      <c r="E63" s="87"/>
      <c r="F63"/>
      <c r="G63"/>
      <c r="H63"/>
    </row>
    <row r="64" spans="1:8">
      <c r="A64"/>
      <c r="B64"/>
      <c r="C64"/>
      <c r="D64"/>
      <c r="E64" s="87"/>
      <c r="F64"/>
      <c r="G64"/>
      <c r="H64"/>
    </row>
    <row r="65" spans="1:8">
      <c r="A65"/>
      <c r="B65"/>
      <c r="C65"/>
      <c r="D65"/>
      <c r="E65" s="87"/>
      <c r="F65"/>
      <c r="G65"/>
      <c r="H65"/>
    </row>
    <row r="66" spans="1:8">
      <c r="A66"/>
      <c r="B66"/>
      <c r="C66"/>
      <c r="D66"/>
      <c r="E66" s="87"/>
      <c r="F66"/>
      <c r="G66"/>
      <c r="H66"/>
    </row>
    <row r="67" spans="1:8">
      <c r="A67"/>
      <c r="B67"/>
      <c r="C67"/>
      <c r="D67"/>
      <c r="E67" s="87"/>
      <c r="F67"/>
      <c r="G67"/>
      <c r="H67"/>
    </row>
    <row r="68" spans="1:8">
      <c r="A68"/>
      <c r="B68"/>
      <c r="C68"/>
      <c r="D68"/>
      <c r="E68" s="87"/>
      <c r="F68"/>
      <c r="G68"/>
      <c r="H68"/>
    </row>
    <row r="69" spans="1:8">
      <c r="A69"/>
      <c r="B69"/>
      <c r="C69"/>
      <c r="D69"/>
      <c r="E69" s="87"/>
      <c r="F69"/>
      <c r="G69"/>
      <c r="H69"/>
    </row>
    <row r="70" spans="1:8">
      <c r="A70"/>
      <c r="B70"/>
      <c r="C70"/>
      <c r="D70"/>
      <c r="E70" s="87"/>
      <c r="F70"/>
      <c r="G70"/>
      <c r="H70"/>
    </row>
    <row r="71" spans="1:8">
      <c r="A71"/>
      <c r="B71"/>
      <c r="C71"/>
      <c r="D71"/>
      <c r="E71" s="87"/>
      <c r="F71"/>
      <c r="G71"/>
      <c r="H71"/>
    </row>
    <row r="72" spans="1:8">
      <c r="A72"/>
      <c r="B72"/>
      <c r="C72"/>
      <c r="D72"/>
      <c r="E72" s="87"/>
      <c r="F72"/>
      <c r="G72"/>
      <c r="H72"/>
    </row>
    <row r="73" spans="1:8">
      <c r="A73"/>
      <c r="B73"/>
      <c r="C73"/>
      <c r="D73"/>
      <c r="E73" s="87"/>
      <c r="F73"/>
      <c r="G73"/>
      <c r="H73"/>
    </row>
    <row r="74" spans="1:8">
      <c r="A74"/>
      <c r="B74"/>
      <c r="C74"/>
      <c r="D74"/>
      <c r="E74" s="87"/>
      <c r="F74"/>
      <c r="G74"/>
      <c r="H74"/>
    </row>
    <row r="75" spans="1:8">
      <c r="A75"/>
      <c r="B75"/>
      <c r="C75"/>
      <c r="D75"/>
      <c r="E75" s="87"/>
      <c r="F75"/>
      <c r="G75"/>
      <c r="H75"/>
    </row>
    <row r="76" spans="1:8">
      <c r="A76"/>
      <c r="B76"/>
      <c r="C76"/>
      <c r="D76"/>
      <c r="E76" s="87"/>
      <c r="F76"/>
      <c r="G76"/>
      <c r="H76"/>
    </row>
    <row r="77" spans="1:8">
      <c r="A77"/>
      <c r="B77"/>
      <c r="C77"/>
      <c r="D77"/>
      <c r="E77" s="87"/>
      <c r="F77"/>
      <c r="G77"/>
      <c r="H77"/>
    </row>
    <row r="78" spans="1:8">
      <c r="A78"/>
      <c r="B78"/>
      <c r="C78"/>
      <c r="D78"/>
      <c r="E78" s="87"/>
      <c r="F78"/>
      <c r="G78"/>
      <c r="H78"/>
    </row>
    <row r="79" spans="1:8">
      <c r="A79"/>
      <c r="B79"/>
      <c r="C79"/>
      <c r="D79"/>
      <c r="E79" s="87"/>
      <c r="F79"/>
      <c r="G79"/>
      <c r="H79"/>
    </row>
    <row r="80" spans="1:8">
      <c r="A80"/>
      <c r="B80"/>
      <c r="C80"/>
      <c r="D80"/>
      <c r="E80" s="87"/>
      <c r="F80"/>
      <c r="G80"/>
      <c r="H80"/>
    </row>
    <row r="81" spans="1:8">
      <c r="A81"/>
      <c r="B81"/>
      <c r="C81"/>
      <c r="D81"/>
      <c r="E81" s="87"/>
      <c r="F81"/>
      <c r="G81"/>
      <c r="H81"/>
    </row>
    <row r="82" spans="1:8">
      <c r="A82"/>
      <c r="B82"/>
      <c r="C82"/>
      <c r="D82"/>
      <c r="E82" s="87"/>
      <c r="F82"/>
      <c r="G82"/>
      <c r="H82"/>
    </row>
    <row r="83" spans="1:8">
      <c r="A83"/>
      <c r="B83"/>
      <c r="C83"/>
      <c r="D83"/>
      <c r="E83" s="87"/>
      <c r="F83"/>
      <c r="G83"/>
      <c r="H83"/>
    </row>
    <row r="84" spans="1:8">
      <c r="A84"/>
      <c r="B84"/>
      <c r="C84"/>
      <c r="D84"/>
      <c r="E84" s="87"/>
      <c r="F84"/>
      <c r="G84"/>
      <c r="H84"/>
    </row>
    <row r="85" spans="1:8">
      <c r="A85"/>
      <c r="B85"/>
      <c r="C85"/>
      <c r="D85"/>
      <c r="E85" s="87"/>
      <c r="F85"/>
      <c r="G85"/>
      <c r="H85"/>
    </row>
    <row r="86" spans="1:8">
      <c r="A86"/>
      <c r="B86"/>
      <c r="C86"/>
      <c r="D86"/>
      <c r="E86" s="87"/>
      <c r="F86"/>
      <c r="G86"/>
      <c r="H86"/>
    </row>
    <row r="87" spans="1:8">
      <c r="A87"/>
      <c r="B87"/>
      <c r="C87"/>
      <c r="D87"/>
      <c r="E87" s="87"/>
      <c r="F87"/>
      <c r="G87"/>
      <c r="H87"/>
    </row>
    <row r="88" spans="1:8">
      <c r="A88"/>
      <c r="B88"/>
      <c r="C88"/>
      <c r="D88"/>
      <c r="E88" s="87"/>
      <c r="F88"/>
      <c r="G88"/>
      <c r="H88"/>
    </row>
    <row r="89" spans="1:8">
      <c r="A89"/>
      <c r="B89"/>
      <c r="C89"/>
      <c r="D89"/>
      <c r="E89" s="87"/>
      <c r="F89"/>
      <c r="G89"/>
      <c r="H89"/>
    </row>
    <row r="90" spans="1:8">
      <c r="A90"/>
      <c r="B90"/>
      <c r="C90"/>
      <c r="D90"/>
      <c r="E90" s="87"/>
      <c r="F90"/>
      <c r="G90"/>
      <c r="H90"/>
    </row>
    <row r="91" spans="1:8">
      <c r="A91"/>
      <c r="B91"/>
      <c r="C91"/>
      <c r="D91"/>
      <c r="E91" s="87"/>
      <c r="F91"/>
      <c r="G91"/>
      <c r="H91"/>
    </row>
    <row r="92" spans="1:8">
      <c r="A92"/>
      <c r="B92"/>
      <c r="C92"/>
      <c r="D92"/>
      <c r="E92" s="87"/>
      <c r="F92"/>
      <c r="G92"/>
      <c r="H92"/>
    </row>
    <row r="93" spans="1:8">
      <c r="A93"/>
      <c r="B93"/>
      <c r="C93"/>
      <c r="D93"/>
      <c r="E93" s="87"/>
      <c r="F93"/>
      <c r="G93"/>
      <c r="H93"/>
    </row>
    <row r="94" spans="1:8">
      <c r="A94"/>
      <c r="B94"/>
      <c r="C94"/>
      <c r="D94"/>
      <c r="E94" s="87"/>
      <c r="F94"/>
      <c r="G94"/>
      <c r="H94"/>
    </row>
    <row r="95" spans="1:8">
      <c r="A95"/>
      <c r="B95"/>
      <c r="C95"/>
      <c r="D95"/>
      <c r="E95" s="87"/>
      <c r="F95"/>
      <c r="G95"/>
      <c r="H95"/>
    </row>
    <row r="96" spans="1:8">
      <c r="A96"/>
      <c r="B96"/>
      <c r="C96"/>
      <c r="D96"/>
      <c r="E96" s="87"/>
      <c r="F96"/>
      <c r="G96"/>
      <c r="H96"/>
    </row>
    <row r="97" spans="1:8">
      <c r="A97"/>
      <c r="B97"/>
      <c r="C97"/>
      <c r="D97"/>
      <c r="E97" s="87"/>
      <c r="F97"/>
      <c r="G97"/>
      <c r="H97"/>
    </row>
    <row r="98" spans="1:8">
      <c r="A98"/>
      <c r="B98"/>
      <c r="C98"/>
      <c r="D98"/>
      <c r="E98" s="87"/>
      <c r="F98"/>
      <c r="G98"/>
      <c r="H98"/>
    </row>
    <row r="99" spans="1:8">
      <c r="A99"/>
      <c r="B99"/>
      <c r="C99"/>
      <c r="D99"/>
      <c r="E99" s="87"/>
      <c r="F99"/>
      <c r="G99"/>
      <c r="H99"/>
    </row>
    <row r="100" spans="1:8">
      <c r="A100"/>
      <c r="B100"/>
      <c r="C100"/>
      <c r="D100"/>
      <c r="E100" s="87"/>
      <c r="F100"/>
      <c r="G100"/>
      <c r="H100"/>
    </row>
    <row r="101" spans="1:8">
      <c r="A101"/>
      <c r="B101"/>
      <c r="C101"/>
      <c r="D101"/>
      <c r="E101" s="87"/>
      <c r="F101"/>
      <c r="G101"/>
      <c r="H101"/>
    </row>
    <row r="102" spans="1:8">
      <c r="A102"/>
      <c r="B102"/>
      <c r="C102"/>
      <c r="D102"/>
      <c r="E102" s="87"/>
      <c r="F102"/>
      <c r="G102"/>
      <c r="H102"/>
    </row>
    <row r="103" spans="1:8">
      <c r="A103"/>
      <c r="B103"/>
      <c r="C103"/>
      <c r="D103"/>
      <c r="E103" s="87"/>
      <c r="F103"/>
      <c r="G103"/>
      <c r="H103"/>
    </row>
    <row r="104" spans="1:8">
      <c r="A104"/>
      <c r="B104"/>
      <c r="C104"/>
      <c r="D104"/>
      <c r="E104" s="87"/>
      <c r="F104"/>
      <c r="G104"/>
      <c r="H104"/>
    </row>
    <row r="105" spans="1:8">
      <c r="A105"/>
      <c r="B105"/>
      <c r="C105"/>
      <c r="D105"/>
      <c r="E105" s="87"/>
      <c r="F105"/>
      <c r="G105"/>
      <c r="H105"/>
    </row>
    <row r="106" spans="1:8">
      <c r="A106"/>
      <c r="B106"/>
      <c r="C106"/>
      <c r="D106"/>
      <c r="E106" s="87"/>
      <c r="F106"/>
      <c r="G106"/>
      <c r="H106"/>
    </row>
    <row r="107" spans="1:8">
      <c r="A107"/>
      <c r="B107"/>
      <c r="C107"/>
      <c r="D107"/>
      <c r="E107" s="87"/>
      <c r="F107"/>
      <c r="G107"/>
      <c r="H107"/>
    </row>
    <row r="108" spans="1:8">
      <c r="A108"/>
      <c r="B108"/>
      <c r="C108"/>
      <c r="D108"/>
      <c r="E108" s="87"/>
      <c r="F108"/>
      <c r="G108"/>
      <c r="H108"/>
    </row>
    <row r="109" spans="1:8">
      <c r="A109"/>
      <c r="B109"/>
      <c r="C109"/>
      <c r="D109"/>
      <c r="E109" s="87"/>
      <c r="F109"/>
      <c r="G109"/>
      <c r="H109"/>
    </row>
    <row r="110" spans="1:8">
      <c r="A110"/>
      <c r="B110"/>
      <c r="C110"/>
      <c r="D110"/>
      <c r="E110" s="87"/>
      <c r="F110"/>
      <c r="G110"/>
      <c r="H110"/>
    </row>
    <row r="111" spans="1:8">
      <c r="A111"/>
      <c r="B111"/>
      <c r="C111"/>
      <c r="D111"/>
      <c r="E111" s="87"/>
      <c r="F111"/>
      <c r="G111"/>
      <c r="H111"/>
    </row>
    <row r="112" spans="1:8">
      <c r="A112"/>
      <c r="B112"/>
      <c r="C112"/>
      <c r="D112"/>
      <c r="E112" s="87"/>
      <c r="F112"/>
      <c r="G112"/>
      <c r="H112"/>
    </row>
    <row r="113" spans="1:8">
      <c r="A113"/>
      <c r="B113"/>
      <c r="C113"/>
      <c r="D113"/>
      <c r="E113" s="87"/>
      <c r="F113"/>
      <c r="G113"/>
      <c r="H113"/>
    </row>
    <row r="114" spans="1:8">
      <c r="A114"/>
      <c r="B114"/>
      <c r="C114"/>
      <c r="D114"/>
      <c r="E114" s="87"/>
      <c r="F114"/>
      <c r="G114"/>
      <c r="H114"/>
    </row>
    <row r="115" spans="1:8">
      <c r="A115"/>
      <c r="B115"/>
      <c r="C115"/>
      <c r="D115"/>
      <c r="E115" s="87"/>
      <c r="F115"/>
      <c r="G115"/>
      <c r="H115"/>
    </row>
    <row r="116" spans="1:8">
      <c r="A116"/>
      <c r="B116"/>
      <c r="C116"/>
      <c r="D116"/>
      <c r="E116" s="87"/>
      <c r="F116"/>
      <c r="G116"/>
      <c r="H116"/>
    </row>
    <row r="117" spans="1:8">
      <c r="A117"/>
      <c r="B117"/>
      <c r="C117"/>
      <c r="D117"/>
      <c r="E117" s="87"/>
      <c r="F117"/>
      <c r="G117"/>
      <c r="H117"/>
    </row>
    <row r="118" spans="1:8">
      <c r="A118"/>
      <c r="B118"/>
      <c r="C118"/>
      <c r="D118"/>
      <c r="E118" s="87"/>
      <c r="F118"/>
      <c r="G118"/>
      <c r="H118"/>
    </row>
    <row r="119" spans="1:8">
      <c r="A119"/>
      <c r="B119"/>
      <c r="C119"/>
      <c r="D119"/>
      <c r="E119" s="87"/>
      <c r="F119"/>
      <c r="G119"/>
      <c r="H119"/>
    </row>
    <row r="120" spans="1:8">
      <c r="A120"/>
      <c r="B120"/>
      <c r="C120"/>
      <c r="D120"/>
      <c r="E120" s="87"/>
      <c r="F120"/>
      <c r="G120"/>
      <c r="H120"/>
    </row>
    <row r="121" spans="1:8">
      <c r="A121"/>
      <c r="B121"/>
      <c r="C121"/>
      <c r="D121"/>
      <c r="E121" s="87"/>
      <c r="F121"/>
      <c r="G121"/>
      <c r="H121"/>
    </row>
    <row r="122" spans="1:8">
      <c r="A122"/>
      <c r="B122"/>
      <c r="C122"/>
      <c r="D122"/>
      <c r="E122" s="87"/>
      <c r="F122"/>
      <c r="G122"/>
      <c r="H122"/>
    </row>
    <row r="123" spans="1:8">
      <c r="A123"/>
      <c r="B123"/>
      <c r="C123"/>
      <c r="D123"/>
      <c r="E123" s="87"/>
      <c r="F123"/>
      <c r="G123"/>
      <c r="H123"/>
    </row>
    <row r="124" spans="1:8">
      <c r="A124"/>
      <c r="B124"/>
      <c r="C124"/>
      <c r="D124"/>
      <c r="E124" s="87"/>
      <c r="F124"/>
      <c r="G124"/>
      <c r="H124"/>
    </row>
    <row r="125" spans="1:8">
      <c r="A125"/>
      <c r="B125"/>
      <c r="C125"/>
      <c r="D125"/>
      <c r="E125" s="87"/>
      <c r="F125"/>
      <c r="G125"/>
      <c r="H125"/>
    </row>
    <row r="126" spans="1:8">
      <c r="A126"/>
      <c r="B126"/>
      <c r="C126"/>
      <c r="D126"/>
      <c r="E126" s="87"/>
      <c r="F126"/>
      <c r="G126"/>
      <c r="H126"/>
    </row>
    <row r="127" spans="1:8">
      <c r="A127"/>
      <c r="B127"/>
      <c r="C127"/>
      <c r="D127"/>
      <c r="E127" s="87"/>
      <c r="F127"/>
      <c r="G127"/>
      <c r="H127"/>
    </row>
    <row r="128" spans="1:8">
      <c r="A128"/>
      <c r="B128"/>
      <c r="C128"/>
      <c r="D128"/>
      <c r="E128" s="87"/>
      <c r="F128"/>
      <c r="G128"/>
      <c r="H128"/>
    </row>
    <row r="129" spans="1:8">
      <c r="A129"/>
      <c r="B129"/>
      <c r="C129"/>
      <c r="D129"/>
      <c r="E129" s="87"/>
      <c r="F129"/>
      <c r="G129"/>
      <c r="H129"/>
    </row>
    <row r="130" spans="1:8">
      <c r="A130"/>
      <c r="B130"/>
      <c r="C130"/>
      <c r="D130"/>
      <c r="E130" s="87"/>
      <c r="F130"/>
      <c r="G130"/>
      <c r="H130"/>
    </row>
    <row r="131" spans="1:8">
      <c r="A131"/>
      <c r="B131"/>
      <c r="C131"/>
      <c r="D131"/>
      <c r="E131" s="87"/>
      <c r="F131"/>
      <c r="G131"/>
      <c r="H131"/>
    </row>
    <row r="132" spans="1:8">
      <c r="A132"/>
      <c r="B132"/>
      <c r="C132"/>
      <c r="D132"/>
      <c r="E132" s="87"/>
      <c r="F132"/>
      <c r="G132"/>
      <c r="H132"/>
    </row>
    <row r="133" spans="1:8">
      <c r="A133"/>
      <c r="B133"/>
      <c r="C133"/>
      <c r="D133"/>
      <c r="E133" s="87"/>
      <c r="F133"/>
      <c r="G133"/>
      <c r="H133"/>
    </row>
    <row r="134" spans="1:8">
      <c r="A134"/>
      <c r="B134"/>
      <c r="C134"/>
      <c r="D134"/>
      <c r="E134" s="87"/>
      <c r="F134"/>
      <c r="G134"/>
      <c r="H134"/>
    </row>
    <row r="135" spans="1:8">
      <c r="A135"/>
      <c r="B135"/>
      <c r="C135"/>
      <c r="D135"/>
      <c r="E135" s="87"/>
      <c r="F135"/>
      <c r="G135"/>
      <c r="H135"/>
    </row>
    <row r="136" spans="1:8">
      <c r="A136"/>
      <c r="B136"/>
      <c r="C136"/>
      <c r="D136"/>
      <c r="E136" s="87"/>
      <c r="F136"/>
      <c r="G136"/>
      <c r="H136"/>
    </row>
    <row r="137" spans="1:8">
      <c r="A137"/>
      <c r="B137"/>
      <c r="C137"/>
      <c r="D137"/>
      <c r="E137" s="87"/>
      <c r="F137"/>
      <c r="G137"/>
      <c r="H137"/>
    </row>
    <row r="138" spans="1:8">
      <c r="A138"/>
      <c r="B138"/>
      <c r="C138"/>
      <c r="D138"/>
      <c r="E138" s="87"/>
      <c r="F138"/>
      <c r="G138"/>
      <c r="H138"/>
    </row>
    <row r="139" spans="1:8">
      <c r="A139"/>
      <c r="B139"/>
      <c r="C139"/>
      <c r="D139"/>
      <c r="E139" s="87"/>
      <c r="F139"/>
      <c r="G139"/>
      <c r="H139"/>
    </row>
    <row r="140" spans="1:8">
      <c r="A140"/>
      <c r="B140"/>
      <c r="C140"/>
      <c r="D140"/>
      <c r="E140" s="87"/>
      <c r="F140"/>
      <c r="G140"/>
      <c r="H140"/>
    </row>
    <row r="141" spans="1:8">
      <c r="A141"/>
      <c r="B141"/>
      <c r="C141"/>
      <c r="D141"/>
      <c r="E141" s="87"/>
      <c r="F141"/>
      <c r="G141"/>
      <c r="H141"/>
    </row>
    <row r="142" spans="1:8">
      <c r="A142"/>
      <c r="B142"/>
      <c r="C142"/>
      <c r="D142"/>
      <c r="E142" s="87"/>
      <c r="F142"/>
      <c r="G142"/>
      <c r="H142"/>
    </row>
    <row r="143" spans="1:8">
      <c r="A143"/>
      <c r="B143"/>
      <c r="C143"/>
      <c r="D143"/>
      <c r="E143" s="87"/>
      <c r="F143"/>
      <c r="G143"/>
      <c r="H143"/>
    </row>
    <row r="144" spans="1:8">
      <c r="A144"/>
      <c r="B144"/>
      <c r="C144"/>
      <c r="D144"/>
      <c r="E144" s="87"/>
      <c r="F144"/>
      <c r="G144"/>
      <c r="H144"/>
    </row>
    <row r="145" spans="1:8">
      <c r="A145"/>
      <c r="B145"/>
      <c r="C145"/>
      <c r="D145"/>
      <c r="E145" s="87"/>
      <c r="F145"/>
      <c r="G145"/>
      <c r="H145"/>
    </row>
    <row r="146" spans="1:8">
      <c r="A146"/>
      <c r="B146"/>
      <c r="C146"/>
      <c r="D146"/>
      <c r="E146" s="87"/>
      <c r="F146"/>
      <c r="G146"/>
      <c r="H146"/>
    </row>
    <row r="147" spans="1:8">
      <c r="A147"/>
      <c r="B147"/>
      <c r="C147"/>
      <c r="D147"/>
      <c r="E147" s="87"/>
      <c r="F147"/>
      <c r="G147"/>
      <c r="H147"/>
    </row>
    <row r="148" spans="1:8">
      <c r="A148"/>
      <c r="B148"/>
      <c r="C148"/>
      <c r="D148"/>
      <c r="E148" s="87"/>
      <c r="F148"/>
      <c r="G148"/>
      <c r="H148"/>
    </row>
    <row r="149" spans="1:8">
      <c r="A149"/>
      <c r="B149"/>
      <c r="C149"/>
      <c r="D149"/>
      <c r="E149" s="87"/>
      <c r="F149"/>
      <c r="G149"/>
      <c r="H149"/>
    </row>
    <row r="150" spans="1:8">
      <c r="A150"/>
      <c r="B150"/>
      <c r="C150"/>
      <c r="D150"/>
      <c r="E150" s="87"/>
      <c r="F150"/>
      <c r="G150"/>
      <c r="H150"/>
    </row>
    <row r="151" spans="1:8">
      <c r="A151"/>
      <c r="B151"/>
      <c r="C151"/>
      <c r="D151"/>
      <c r="E151" s="87"/>
      <c r="F151"/>
      <c r="G151"/>
      <c r="H151"/>
    </row>
    <row r="152" spans="1:8">
      <c r="A152"/>
      <c r="B152"/>
      <c r="C152"/>
      <c r="D152"/>
      <c r="E152" s="87"/>
      <c r="F152"/>
      <c r="G152"/>
      <c r="H152"/>
    </row>
    <row r="153" spans="1:8">
      <c r="A153"/>
      <c r="B153"/>
      <c r="C153"/>
      <c r="D153"/>
      <c r="E153" s="87"/>
      <c r="F153"/>
      <c r="G153"/>
      <c r="H153"/>
    </row>
    <row r="154" spans="1:8">
      <c r="A154"/>
      <c r="B154"/>
      <c r="C154"/>
      <c r="D154"/>
      <c r="E154" s="87"/>
      <c r="F154"/>
      <c r="G154"/>
      <c r="H154"/>
    </row>
    <row r="155" spans="1:8">
      <c r="A155"/>
      <c r="B155"/>
      <c r="C155"/>
      <c r="D155"/>
      <c r="E155" s="87"/>
      <c r="F155"/>
      <c r="G155"/>
      <c r="H155"/>
    </row>
    <row r="156" spans="1:8">
      <c r="A156"/>
      <c r="B156"/>
      <c r="C156"/>
      <c r="D156"/>
      <c r="E156" s="87"/>
      <c r="F156"/>
      <c r="G156"/>
      <c r="H156"/>
    </row>
    <row r="157" spans="1:8">
      <c r="A157"/>
      <c r="B157"/>
      <c r="C157"/>
      <c r="D157"/>
      <c r="E157" s="87"/>
      <c r="F157"/>
      <c r="G157"/>
      <c r="H157"/>
    </row>
    <row r="158" spans="1:8">
      <c r="A158"/>
      <c r="B158"/>
      <c r="C158"/>
      <c r="D158"/>
      <c r="E158" s="87"/>
      <c r="F158"/>
      <c r="G158"/>
      <c r="H158"/>
    </row>
    <row r="159" spans="1:8">
      <c r="A159"/>
      <c r="B159"/>
      <c r="C159"/>
      <c r="D159"/>
      <c r="E159" s="87"/>
      <c r="F159"/>
      <c r="G159"/>
      <c r="H159"/>
    </row>
    <row r="160" spans="1:8">
      <c r="A160"/>
      <c r="B160"/>
      <c r="C160"/>
      <c r="D160"/>
      <c r="E160" s="87"/>
      <c r="F160"/>
      <c r="G160"/>
      <c r="H160"/>
    </row>
    <row r="161" spans="1:8">
      <c r="A161"/>
      <c r="B161"/>
      <c r="C161"/>
      <c r="D161"/>
      <c r="E161" s="87"/>
      <c r="F161"/>
      <c r="G161"/>
      <c r="H161"/>
    </row>
    <row r="162" spans="1:8">
      <c r="A162"/>
      <c r="B162"/>
      <c r="C162"/>
      <c r="D162"/>
      <c r="E162" s="87"/>
      <c r="F162"/>
      <c r="G162"/>
      <c r="H162"/>
    </row>
    <row r="163" spans="1:8">
      <c r="A163"/>
      <c r="B163"/>
      <c r="C163"/>
      <c r="D163"/>
      <c r="E163" s="87"/>
      <c r="F163"/>
      <c r="G163"/>
      <c r="H163"/>
    </row>
    <row r="164" spans="1:8">
      <c r="A164"/>
      <c r="B164"/>
      <c r="C164"/>
      <c r="D164"/>
      <c r="E164" s="87"/>
      <c r="F164"/>
      <c r="G164"/>
      <c r="H164"/>
    </row>
    <row r="165" spans="1:8">
      <c r="A165"/>
      <c r="B165"/>
      <c r="C165"/>
      <c r="D165"/>
      <c r="E165" s="87"/>
      <c r="F165"/>
      <c r="G165"/>
      <c r="H165"/>
    </row>
    <row r="166" spans="1:8">
      <c r="A166"/>
      <c r="B166"/>
      <c r="C166"/>
      <c r="D166"/>
      <c r="E166" s="87"/>
      <c r="F166"/>
      <c r="G166"/>
      <c r="H166"/>
    </row>
    <row r="167" spans="1:8">
      <c r="A167"/>
      <c r="B167"/>
      <c r="C167"/>
      <c r="D167"/>
      <c r="E167" s="87"/>
      <c r="F167"/>
      <c r="G167"/>
      <c r="H167"/>
    </row>
    <row r="168" spans="1:8">
      <c r="A168"/>
      <c r="B168"/>
      <c r="C168"/>
      <c r="D168"/>
      <c r="E168" s="87"/>
      <c r="F168"/>
      <c r="G168"/>
      <c r="H168"/>
    </row>
    <row r="169" spans="1:8">
      <c r="A169"/>
      <c r="B169"/>
      <c r="C169"/>
      <c r="D169"/>
      <c r="E169" s="87"/>
      <c r="F169"/>
      <c r="G169"/>
      <c r="H169"/>
    </row>
    <row r="170" spans="1:8">
      <c r="A170"/>
      <c r="B170"/>
      <c r="C170"/>
      <c r="D170"/>
      <c r="E170" s="87"/>
      <c r="F170"/>
      <c r="G170"/>
      <c r="H170"/>
    </row>
    <row r="171" spans="1:8">
      <c r="A171"/>
      <c r="B171"/>
      <c r="C171"/>
      <c r="D171"/>
      <c r="E171" s="87"/>
      <c r="F171"/>
      <c r="G171"/>
      <c r="H171"/>
    </row>
    <row r="172" spans="1:8">
      <c r="A172"/>
      <c r="B172"/>
      <c r="C172"/>
      <c r="D172"/>
      <c r="E172" s="87"/>
      <c r="F172"/>
      <c r="G172"/>
      <c r="H172"/>
    </row>
    <row r="173" spans="1:8">
      <c r="A173"/>
      <c r="B173"/>
      <c r="C173"/>
      <c r="D173"/>
      <c r="E173" s="87"/>
      <c r="F173"/>
      <c r="G173"/>
      <c r="H173"/>
    </row>
    <row r="174" spans="1:8">
      <c r="A174"/>
      <c r="B174"/>
      <c r="C174"/>
      <c r="D174"/>
      <c r="E174" s="87"/>
      <c r="F174"/>
      <c r="G174"/>
      <c r="H174"/>
    </row>
    <row r="175" spans="1:8">
      <c r="A175"/>
      <c r="B175"/>
      <c r="C175"/>
      <c r="D175"/>
      <c r="E175" s="87"/>
      <c r="F175"/>
      <c r="G175"/>
      <c r="H175"/>
    </row>
    <row r="176" spans="1:8">
      <c r="A176"/>
      <c r="B176"/>
      <c r="C176"/>
      <c r="D176"/>
      <c r="E176" s="87"/>
      <c r="F176"/>
      <c r="G176"/>
      <c r="H176"/>
    </row>
    <row r="177" spans="1:8">
      <c r="A177"/>
      <c r="B177"/>
      <c r="C177"/>
      <c r="D177"/>
      <c r="E177" s="87"/>
      <c r="F177"/>
      <c r="G177"/>
      <c r="H177"/>
    </row>
    <row r="178" spans="1:8">
      <c r="A178"/>
      <c r="B178"/>
      <c r="C178"/>
      <c r="D178"/>
      <c r="E178" s="87"/>
      <c r="F178"/>
      <c r="G178"/>
      <c r="H178"/>
    </row>
    <row r="179" spans="1:8">
      <c r="A179"/>
      <c r="B179"/>
      <c r="C179"/>
      <c r="D179"/>
      <c r="E179" s="87"/>
      <c r="F179"/>
      <c r="G179"/>
      <c r="H179"/>
    </row>
    <row r="180" spans="1:8">
      <c r="A180"/>
      <c r="B180"/>
      <c r="C180"/>
      <c r="D180"/>
      <c r="E180" s="87"/>
      <c r="F180"/>
      <c r="G180"/>
      <c r="H180"/>
    </row>
    <row r="181" spans="1:8">
      <c r="A181"/>
      <c r="B181"/>
      <c r="C181"/>
      <c r="D181"/>
      <c r="E181" s="87"/>
      <c r="F181"/>
      <c r="G181"/>
      <c r="H181"/>
    </row>
    <row r="182" spans="1:8">
      <c r="A182"/>
      <c r="B182"/>
      <c r="C182"/>
      <c r="D182"/>
      <c r="E182" s="87"/>
      <c r="F182"/>
      <c r="G182"/>
      <c r="H182"/>
    </row>
    <row r="183" spans="1:8">
      <c r="A183"/>
      <c r="B183"/>
      <c r="C183"/>
      <c r="D183"/>
      <c r="E183" s="87"/>
      <c r="F183"/>
      <c r="G183"/>
      <c r="H183"/>
    </row>
    <row r="184" spans="1:8">
      <c r="A184"/>
      <c r="B184"/>
      <c r="C184"/>
      <c r="D184"/>
      <c r="E184" s="87"/>
      <c r="F184"/>
      <c r="G184"/>
      <c r="H184"/>
    </row>
    <row r="185" spans="1:8">
      <c r="A185"/>
      <c r="B185"/>
      <c r="C185"/>
      <c r="D185"/>
      <c r="E185" s="87"/>
      <c r="F185"/>
      <c r="G185"/>
      <c r="H185"/>
    </row>
    <row r="186" spans="1:8">
      <c r="A186"/>
      <c r="B186"/>
      <c r="C186"/>
      <c r="D186"/>
      <c r="E186" s="87"/>
      <c r="F186"/>
      <c r="G186"/>
      <c r="H186"/>
    </row>
    <row r="187" spans="1:8">
      <c r="A187"/>
      <c r="B187"/>
      <c r="C187"/>
      <c r="D187"/>
      <c r="E187" s="87"/>
      <c r="F187"/>
      <c r="G187"/>
      <c r="H187"/>
    </row>
    <row r="188" spans="1:8">
      <c r="A188"/>
      <c r="B188"/>
      <c r="C188"/>
      <c r="D188"/>
      <c r="E188" s="87"/>
      <c r="F188"/>
      <c r="G188"/>
      <c r="H188"/>
    </row>
    <row r="189" spans="1:8">
      <c r="A189"/>
      <c r="B189"/>
      <c r="C189"/>
      <c r="D189"/>
      <c r="E189" s="87"/>
      <c r="F189"/>
      <c r="G189"/>
      <c r="H189"/>
    </row>
    <row r="190" spans="1:8">
      <c r="A190"/>
      <c r="B190"/>
      <c r="C190"/>
      <c r="D190"/>
      <c r="E190" s="87"/>
      <c r="F190"/>
      <c r="G190"/>
      <c r="H190"/>
    </row>
    <row r="191" spans="1:8">
      <c r="A191"/>
      <c r="B191"/>
      <c r="C191"/>
      <c r="D191"/>
      <c r="E191" s="87"/>
      <c r="F191"/>
      <c r="G191"/>
      <c r="H191"/>
    </row>
    <row r="192" spans="1:8">
      <c r="A192"/>
      <c r="B192"/>
      <c r="C192"/>
      <c r="D192"/>
      <c r="E192" s="87"/>
      <c r="F192"/>
      <c r="G192"/>
      <c r="H192"/>
    </row>
    <row r="193" spans="1:9">
      <c r="A193"/>
      <c r="B193"/>
      <c r="C193"/>
      <c r="D193"/>
      <c r="E193" s="87"/>
      <c r="F193"/>
      <c r="G193"/>
      <c r="H193"/>
    </row>
    <row r="194" spans="1:9">
      <c r="A194"/>
      <c r="B194"/>
      <c r="C194"/>
      <c r="D194"/>
      <c r="E194" s="87"/>
      <c r="F194"/>
      <c r="G194"/>
      <c r="H194"/>
    </row>
    <row r="195" spans="1:9">
      <c r="A195"/>
      <c r="B195"/>
      <c r="C195"/>
      <c r="D195"/>
      <c r="E195" s="87"/>
      <c r="F195"/>
      <c r="G195"/>
      <c r="H195"/>
    </row>
    <row r="196" spans="1:9">
      <c r="A196"/>
      <c r="B196"/>
      <c r="C196"/>
      <c r="D196"/>
      <c r="E196" s="87"/>
      <c r="F196"/>
      <c r="G196"/>
      <c r="H196"/>
      <c r="I196"/>
    </row>
    <row r="197" spans="1:9">
      <c r="A197"/>
      <c r="B197"/>
      <c r="C197"/>
      <c r="D197"/>
      <c r="E197" s="87"/>
      <c r="F197"/>
      <c r="G197"/>
      <c r="H197"/>
    </row>
    <row r="198" spans="1:9">
      <c r="A198"/>
      <c r="B198"/>
      <c r="C198"/>
      <c r="D198"/>
      <c r="E198" s="87"/>
      <c r="F198"/>
      <c r="G198"/>
      <c r="H198"/>
    </row>
    <row r="199" spans="1:9">
      <c r="A199"/>
      <c r="B199"/>
      <c r="C199"/>
      <c r="D199"/>
      <c r="E199" s="87"/>
      <c r="F199"/>
      <c r="G199"/>
      <c r="H199"/>
    </row>
    <row r="200" spans="1:9">
      <c r="A200"/>
      <c r="B200"/>
      <c r="C200"/>
      <c r="D200"/>
      <c r="E200" s="87"/>
      <c r="F200"/>
      <c r="G200"/>
      <c r="H200"/>
    </row>
    <row r="201" spans="1:9">
      <c r="A201"/>
      <c r="B201"/>
      <c r="C201"/>
      <c r="D201"/>
      <c r="E201" s="87"/>
      <c r="F201"/>
      <c r="G201"/>
      <c r="H201"/>
    </row>
    <row r="202" spans="1:9">
      <c r="A202"/>
      <c r="B202"/>
      <c r="C202"/>
      <c r="D202"/>
      <c r="E202" s="87"/>
      <c r="F202"/>
      <c r="G202"/>
      <c r="H202"/>
    </row>
    <row r="203" spans="1:9">
      <c r="A203"/>
      <c r="B203"/>
      <c r="C203"/>
      <c r="D203"/>
      <c r="E203" s="87"/>
      <c r="F203"/>
      <c r="G203"/>
      <c r="H203"/>
    </row>
    <row r="204" spans="1:9">
      <c r="A204"/>
      <c r="B204"/>
      <c r="C204"/>
      <c r="D204"/>
      <c r="E204" s="87"/>
      <c r="F204"/>
      <c r="G204"/>
      <c r="H204"/>
    </row>
    <row r="205" spans="1:9">
      <c r="A205"/>
      <c r="B205"/>
      <c r="C205"/>
      <c r="D205"/>
      <c r="E205" s="87"/>
      <c r="F205"/>
      <c r="G205"/>
      <c r="H205"/>
    </row>
    <row r="206" spans="1:9">
      <c r="A206"/>
      <c r="B206"/>
      <c r="C206"/>
      <c r="D206"/>
      <c r="E206" s="87"/>
      <c r="F206"/>
      <c r="G206"/>
      <c r="H206"/>
    </row>
    <row r="207" spans="1:9">
      <c r="A207"/>
      <c r="B207"/>
      <c r="C207"/>
      <c r="D207"/>
      <c r="E207" s="87"/>
      <c r="F207"/>
      <c r="G207"/>
      <c r="H207"/>
    </row>
    <row r="208" spans="1:9">
      <c r="A208"/>
      <c r="B208"/>
      <c r="C208"/>
      <c r="D208"/>
      <c r="E208" s="87"/>
      <c r="F208"/>
      <c r="G208"/>
      <c r="H208"/>
    </row>
    <row r="209" spans="1:8">
      <c r="A209"/>
      <c r="B209"/>
      <c r="C209"/>
      <c r="D209"/>
      <c r="E209" s="87"/>
      <c r="F209"/>
      <c r="G209"/>
      <c r="H209"/>
    </row>
    <row r="210" spans="1:8">
      <c r="A210"/>
      <c r="B210"/>
      <c r="C210"/>
      <c r="D210"/>
      <c r="E210" s="87"/>
      <c r="F210"/>
      <c r="G210"/>
      <c r="H210"/>
    </row>
    <row r="211" spans="1:8">
      <c r="A211"/>
      <c r="B211"/>
      <c r="C211"/>
      <c r="D211"/>
      <c r="E211" s="87"/>
      <c r="F211"/>
      <c r="G211"/>
      <c r="H211"/>
    </row>
    <row r="212" spans="1:8">
      <c r="A212"/>
      <c r="B212"/>
      <c r="C212"/>
      <c r="D212"/>
      <c r="E212" s="87"/>
      <c r="F212"/>
      <c r="G212"/>
      <c r="H212"/>
    </row>
    <row r="213" spans="1:8">
      <c r="A213"/>
      <c r="B213"/>
      <c r="C213"/>
      <c r="D213"/>
      <c r="E213" s="87"/>
      <c r="F213"/>
      <c r="G213"/>
      <c r="H213"/>
    </row>
    <row r="214" spans="1:8">
      <c r="A214"/>
      <c r="B214"/>
      <c r="C214"/>
      <c r="D214"/>
      <c r="E214" s="87"/>
      <c r="F214"/>
      <c r="G214"/>
      <c r="H214"/>
    </row>
    <row r="215" spans="1:8">
      <c r="A215"/>
      <c r="B215"/>
      <c r="C215"/>
      <c r="D215"/>
      <c r="E215" s="87"/>
      <c r="F215"/>
      <c r="G215"/>
      <c r="H215"/>
    </row>
    <row r="216" spans="1:8">
      <c r="A216"/>
      <c r="B216"/>
      <c r="C216"/>
      <c r="D216"/>
      <c r="E216" s="87"/>
      <c r="F216"/>
      <c r="G216"/>
      <c r="H216"/>
    </row>
    <row r="217" spans="1:8">
      <c r="A217"/>
      <c r="B217"/>
      <c r="C217"/>
      <c r="D217"/>
      <c r="E217" s="87"/>
      <c r="F217"/>
      <c r="G217"/>
      <c r="H217"/>
    </row>
    <row r="218" spans="1:8">
      <c r="A218"/>
      <c r="B218"/>
      <c r="C218"/>
      <c r="D218"/>
      <c r="E218" s="87"/>
      <c r="F218"/>
      <c r="G218"/>
      <c r="H218"/>
    </row>
    <row r="219" spans="1:8">
      <c r="A219"/>
      <c r="B219"/>
      <c r="C219"/>
      <c r="D219"/>
      <c r="E219" s="87"/>
      <c r="F219"/>
      <c r="G219"/>
      <c r="H219"/>
    </row>
    <row r="220" spans="1:8">
      <c r="A220"/>
      <c r="B220"/>
      <c r="C220"/>
      <c r="D220"/>
      <c r="E220" s="87"/>
      <c r="F220"/>
      <c r="G220"/>
      <c r="H220"/>
    </row>
    <row r="221" spans="1:8">
      <c r="A221"/>
      <c r="B221"/>
      <c r="C221"/>
      <c r="D221"/>
      <c r="E221" s="87"/>
      <c r="F221"/>
      <c r="G221"/>
      <c r="H221"/>
    </row>
    <row r="222" spans="1:8">
      <c r="A222"/>
      <c r="B222"/>
      <c r="C222"/>
      <c r="D222"/>
      <c r="E222" s="87"/>
      <c r="F222"/>
      <c r="G222"/>
      <c r="H222"/>
    </row>
    <row r="223" spans="1:8">
      <c r="A223"/>
      <c r="B223"/>
      <c r="C223"/>
      <c r="D223"/>
      <c r="E223" s="87"/>
      <c r="F223"/>
      <c r="G223"/>
      <c r="H223"/>
    </row>
    <row r="224" spans="1:8">
      <c r="A224"/>
      <c r="B224"/>
      <c r="C224"/>
      <c r="D224"/>
      <c r="E224" s="87"/>
      <c r="F224"/>
      <c r="G224"/>
      <c r="H224"/>
    </row>
    <row r="225" spans="1:8">
      <c r="A225"/>
      <c r="B225"/>
      <c r="C225"/>
      <c r="D225"/>
      <c r="E225" s="87"/>
      <c r="F225"/>
      <c r="G225"/>
      <c r="H225"/>
    </row>
    <row r="226" spans="1:8">
      <c r="A226"/>
      <c r="B226"/>
      <c r="C226"/>
      <c r="D226"/>
      <c r="E226" s="87"/>
      <c r="F226"/>
      <c r="G226"/>
      <c r="H226"/>
    </row>
    <row r="227" spans="1:8">
      <c r="A227"/>
      <c r="B227"/>
      <c r="C227"/>
      <c r="D227"/>
      <c r="E227" s="87"/>
      <c r="F227"/>
      <c r="G227"/>
      <c r="H227"/>
    </row>
    <row r="228" spans="1:8">
      <c r="A228"/>
      <c r="B228"/>
      <c r="C228"/>
      <c r="D228"/>
      <c r="E228" s="87"/>
      <c r="F228"/>
      <c r="G228"/>
      <c r="H228"/>
    </row>
    <row r="229" spans="1:8">
      <c r="A229"/>
      <c r="B229"/>
      <c r="C229"/>
      <c r="D229"/>
      <c r="E229" s="87"/>
      <c r="F229"/>
      <c r="G229"/>
      <c r="H229"/>
    </row>
    <row r="230" spans="1:8">
      <c r="A230"/>
      <c r="B230"/>
      <c r="C230"/>
      <c r="D230"/>
      <c r="E230" s="87"/>
      <c r="F230"/>
      <c r="G230"/>
      <c r="H230"/>
    </row>
    <row r="231" spans="1:8">
      <c r="A231"/>
      <c r="B231"/>
      <c r="C231"/>
      <c r="D231"/>
      <c r="E231" s="87"/>
      <c r="F231"/>
      <c r="G231"/>
      <c r="H231"/>
    </row>
    <row r="232" spans="1:8">
      <c r="A232"/>
      <c r="B232"/>
      <c r="C232"/>
      <c r="D232"/>
      <c r="E232" s="87"/>
      <c r="F232"/>
      <c r="G232"/>
      <c r="H232"/>
    </row>
    <row r="233" spans="1:8">
      <c r="A233"/>
      <c r="B233"/>
      <c r="C233"/>
      <c r="D233"/>
      <c r="E233" s="87"/>
      <c r="F233"/>
      <c r="G233"/>
      <c r="H233"/>
    </row>
    <row r="234" spans="1:8">
      <c r="A234"/>
      <c r="B234"/>
      <c r="C234"/>
      <c r="D234"/>
      <c r="E234" s="87"/>
      <c r="F234"/>
      <c r="G234"/>
      <c r="H234"/>
    </row>
    <row r="235" spans="1:8">
      <c r="A235"/>
      <c r="B235"/>
      <c r="C235"/>
      <c r="D235"/>
      <c r="E235" s="87"/>
      <c r="F235"/>
      <c r="G235"/>
      <c r="H235"/>
    </row>
    <row r="236" spans="1:8">
      <c r="A236"/>
      <c r="B236"/>
      <c r="C236"/>
      <c r="D236"/>
      <c r="E236" s="87"/>
      <c r="F236"/>
      <c r="G236"/>
      <c r="H236"/>
    </row>
    <row r="237" spans="1:8">
      <c r="A237"/>
      <c r="B237"/>
      <c r="C237"/>
      <c r="D237"/>
      <c r="E237" s="87"/>
      <c r="F237"/>
      <c r="G237"/>
      <c r="H237"/>
    </row>
    <row r="238" spans="1:8">
      <c r="A238"/>
      <c r="B238"/>
      <c r="C238"/>
      <c r="D238"/>
      <c r="E238" s="87"/>
      <c r="F238"/>
      <c r="G238"/>
      <c r="H238"/>
    </row>
    <row r="239" spans="1:8">
      <c r="A239"/>
      <c r="B239"/>
      <c r="C239"/>
      <c r="D239"/>
      <c r="E239" s="87"/>
      <c r="F239"/>
      <c r="G239"/>
      <c r="H239"/>
    </row>
    <row r="240" spans="1:8">
      <c r="A240"/>
      <c r="B240"/>
      <c r="C240"/>
      <c r="D240"/>
      <c r="E240" s="87"/>
      <c r="F240"/>
      <c r="G240"/>
      <c r="H240"/>
    </row>
    <row r="241" spans="1:8">
      <c r="A241"/>
      <c r="B241"/>
      <c r="C241"/>
      <c r="D241"/>
      <c r="E241" s="87"/>
      <c r="F241"/>
      <c r="G241"/>
      <c r="H241"/>
    </row>
    <row r="242" spans="1:8">
      <c r="A242"/>
      <c r="B242"/>
      <c r="C242"/>
      <c r="D242"/>
      <c r="E242" s="87"/>
      <c r="F242"/>
      <c r="G242"/>
      <c r="H242"/>
    </row>
    <row r="243" spans="1:8">
      <c r="A243"/>
      <c r="B243"/>
      <c r="C243"/>
      <c r="D243"/>
      <c r="E243" s="87"/>
      <c r="F243"/>
      <c r="G243"/>
      <c r="H243"/>
    </row>
    <row r="244" spans="1:8">
      <c r="A244"/>
      <c r="B244"/>
      <c r="C244"/>
      <c r="D244"/>
      <c r="E244" s="87"/>
      <c r="F244"/>
      <c r="G244"/>
      <c r="H244"/>
    </row>
    <row r="245" spans="1:8">
      <c r="A245"/>
      <c r="B245"/>
      <c r="C245"/>
      <c r="D245"/>
      <c r="E245" s="87"/>
      <c r="F245"/>
      <c r="G245"/>
      <c r="H245"/>
    </row>
    <row r="246" spans="1:8">
      <c r="A246"/>
      <c r="B246"/>
      <c r="C246"/>
      <c r="D246"/>
      <c r="E246" s="87"/>
      <c r="F246"/>
      <c r="G246"/>
      <c r="H246"/>
    </row>
    <row r="247" spans="1:8">
      <c r="A247"/>
      <c r="B247"/>
      <c r="C247"/>
      <c r="D247"/>
      <c r="E247" s="87"/>
      <c r="F247"/>
      <c r="G247"/>
      <c r="H247"/>
    </row>
    <row r="248" spans="1:8">
      <c r="A248"/>
      <c r="B248"/>
      <c r="C248"/>
      <c r="D248"/>
      <c r="E248" s="87"/>
      <c r="F248"/>
      <c r="G248"/>
      <c r="H248"/>
    </row>
    <row r="249" spans="1:8">
      <c r="A249"/>
      <c r="B249"/>
      <c r="C249"/>
      <c r="D249"/>
      <c r="E249" s="87"/>
      <c r="F249"/>
      <c r="G249"/>
      <c r="H249"/>
    </row>
    <row r="250" spans="1:8">
      <c r="A250"/>
      <c r="B250"/>
      <c r="C250"/>
      <c r="D250"/>
      <c r="E250" s="87"/>
      <c r="F250"/>
      <c r="G250"/>
      <c r="H250"/>
    </row>
    <row r="251" spans="1:8">
      <c r="A251"/>
      <c r="B251"/>
      <c r="C251"/>
      <c r="D251"/>
      <c r="E251" s="87"/>
      <c r="F251"/>
      <c r="G251"/>
      <c r="H251"/>
    </row>
    <row r="252" spans="1:8">
      <c r="A252"/>
      <c r="B252"/>
      <c r="C252"/>
      <c r="D252"/>
      <c r="E252" s="87"/>
      <c r="F252"/>
      <c r="G252"/>
      <c r="H252"/>
    </row>
    <row r="253" spans="1:8">
      <c r="A253"/>
      <c r="B253"/>
      <c r="C253"/>
      <c r="D253"/>
      <c r="E253" s="87"/>
      <c r="F253"/>
      <c r="G253"/>
      <c r="H253"/>
    </row>
    <row r="254" spans="1:8">
      <c r="A254"/>
      <c r="B254"/>
      <c r="C254"/>
      <c r="D254"/>
      <c r="E254" s="87"/>
      <c r="F254"/>
      <c r="G254"/>
      <c r="H254"/>
    </row>
    <row r="255" spans="1:8">
      <c r="A255"/>
      <c r="B255"/>
      <c r="C255"/>
      <c r="D255"/>
      <c r="E255" s="87"/>
      <c r="F255"/>
      <c r="G255"/>
      <c r="H255"/>
    </row>
    <row r="256" spans="1:8">
      <c r="A256"/>
      <c r="B256"/>
      <c r="C256"/>
      <c r="D256"/>
      <c r="E256" s="87"/>
      <c r="F256"/>
      <c r="G256"/>
      <c r="H256"/>
    </row>
    <row r="257" spans="1:8">
      <c r="A257"/>
      <c r="B257"/>
      <c r="C257"/>
      <c r="D257"/>
      <c r="E257" s="87"/>
      <c r="F257"/>
      <c r="G257"/>
      <c r="H257"/>
    </row>
    <row r="258" spans="1:8">
      <c r="A258"/>
      <c r="B258"/>
      <c r="C258"/>
      <c r="D258"/>
      <c r="E258" s="87"/>
      <c r="F258"/>
      <c r="G258"/>
      <c r="H258"/>
    </row>
    <row r="259" spans="1:8">
      <c r="A259"/>
      <c r="B259"/>
      <c r="C259"/>
      <c r="D259"/>
      <c r="E259" s="87"/>
      <c r="F259"/>
      <c r="G259"/>
      <c r="H259"/>
    </row>
    <row r="260" spans="1:8">
      <c r="A260"/>
      <c r="B260"/>
      <c r="C260"/>
      <c r="D260"/>
      <c r="E260" s="87"/>
      <c r="F260"/>
      <c r="G260"/>
      <c r="H260"/>
    </row>
    <row r="261" spans="1:8">
      <c r="A261"/>
      <c r="B261"/>
      <c r="C261"/>
      <c r="D261"/>
      <c r="E261" s="87"/>
      <c r="F261"/>
      <c r="G261"/>
      <c r="H261"/>
    </row>
    <row r="262" spans="1:8">
      <c r="A262"/>
      <c r="B262"/>
      <c r="C262"/>
      <c r="D262"/>
      <c r="E262" s="87"/>
      <c r="F262"/>
      <c r="G262"/>
      <c r="H262"/>
    </row>
    <row r="263" spans="1:8">
      <c r="A263"/>
      <c r="B263"/>
      <c r="C263"/>
      <c r="D263"/>
      <c r="E263" s="87"/>
      <c r="F263"/>
      <c r="G263"/>
      <c r="H263"/>
    </row>
    <row r="264" spans="1:8">
      <c r="A264"/>
      <c r="B264"/>
      <c r="C264"/>
      <c r="D264"/>
      <c r="E264" s="87"/>
      <c r="F264"/>
      <c r="G264"/>
      <c r="H264"/>
    </row>
    <row r="265" spans="1:8">
      <c r="A265"/>
      <c r="B265"/>
      <c r="C265"/>
      <c r="D265"/>
      <c r="E265" s="87"/>
      <c r="F265"/>
      <c r="G265"/>
      <c r="H265"/>
    </row>
    <row r="266" spans="1:8">
      <c r="A266"/>
      <c r="B266"/>
      <c r="C266"/>
      <c r="D266"/>
      <c r="E266" s="87"/>
      <c r="F266"/>
      <c r="G266"/>
      <c r="H266"/>
    </row>
    <row r="267" spans="1:8">
      <c r="A267"/>
      <c r="B267"/>
      <c r="C267"/>
      <c r="D267"/>
      <c r="E267" s="87"/>
      <c r="F267"/>
      <c r="G267"/>
      <c r="H267"/>
    </row>
    <row r="268" spans="1:8">
      <c r="A268"/>
      <c r="B268"/>
      <c r="C268"/>
      <c r="D268"/>
      <c r="E268" s="87"/>
      <c r="F268"/>
      <c r="G268"/>
      <c r="H268"/>
    </row>
    <row r="269" spans="1:8">
      <c r="A269"/>
      <c r="B269"/>
      <c r="C269"/>
      <c r="D269"/>
      <c r="E269" s="87"/>
      <c r="F269"/>
      <c r="G269"/>
      <c r="H269"/>
    </row>
    <row r="270" spans="1:8">
      <c r="A270"/>
      <c r="B270"/>
      <c r="C270"/>
      <c r="D270"/>
      <c r="E270" s="87"/>
      <c r="F270"/>
      <c r="G270"/>
      <c r="H270"/>
    </row>
    <row r="271" spans="1:8">
      <c r="A271"/>
      <c r="B271"/>
      <c r="C271"/>
      <c r="D271"/>
      <c r="E271" s="87"/>
      <c r="F271"/>
      <c r="G271"/>
      <c r="H271"/>
    </row>
    <row r="272" spans="1:8">
      <c r="A272"/>
      <c r="B272"/>
      <c r="C272"/>
      <c r="D272"/>
      <c r="E272" s="87"/>
      <c r="F272"/>
      <c r="G272"/>
      <c r="H272"/>
    </row>
    <row r="273" spans="1:8">
      <c r="A273"/>
      <c r="B273"/>
      <c r="C273"/>
      <c r="D273"/>
      <c r="E273" s="87"/>
      <c r="F273"/>
      <c r="G273"/>
      <c r="H273"/>
    </row>
    <row r="274" spans="1:8">
      <c r="A274"/>
      <c r="B274"/>
      <c r="C274"/>
      <c r="D274"/>
      <c r="E274" s="87"/>
      <c r="F274"/>
      <c r="G274"/>
      <c r="H274"/>
    </row>
    <row r="275" spans="1:8">
      <c r="A275"/>
      <c r="B275"/>
      <c r="C275"/>
      <c r="D275"/>
      <c r="E275" s="87"/>
      <c r="F275"/>
      <c r="G275"/>
      <c r="H275"/>
    </row>
    <row r="276" spans="1:8">
      <c r="A276"/>
      <c r="B276"/>
      <c r="C276"/>
      <c r="D276"/>
      <c r="E276" s="87"/>
      <c r="F276"/>
      <c r="G276"/>
      <c r="H276"/>
    </row>
    <row r="277" spans="1:8">
      <c r="A277"/>
      <c r="B277"/>
      <c r="C277"/>
      <c r="D277"/>
      <c r="E277" s="87"/>
      <c r="F277"/>
      <c r="G277"/>
      <c r="H277"/>
    </row>
    <row r="278" spans="1:8">
      <c r="A278"/>
      <c r="B278"/>
      <c r="C278"/>
      <c r="D278"/>
      <c r="E278" s="87"/>
      <c r="F278"/>
      <c r="G278"/>
      <c r="H278"/>
    </row>
    <row r="279" spans="1:8">
      <c r="A279"/>
      <c r="B279"/>
      <c r="C279"/>
      <c r="D279"/>
      <c r="E279" s="87"/>
      <c r="F279"/>
      <c r="G279"/>
      <c r="H279"/>
    </row>
    <row r="280" spans="1:8">
      <c r="A280"/>
      <c r="B280"/>
      <c r="C280"/>
      <c r="D280"/>
      <c r="E280" s="87"/>
      <c r="F280"/>
      <c r="G280"/>
      <c r="H280"/>
    </row>
    <row r="281" spans="1:8">
      <c r="A281"/>
      <c r="B281"/>
      <c r="C281"/>
      <c r="D281"/>
      <c r="E281" s="87"/>
      <c r="F281"/>
      <c r="G281"/>
      <c r="H281"/>
    </row>
    <row r="282" spans="1:8">
      <c r="A282"/>
      <c r="B282"/>
      <c r="C282"/>
      <c r="D282"/>
      <c r="E282" s="87"/>
      <c r="F282"/>
      <c r="G282"/>
      <c r="H282"/>
    </row>
    <row r="283" spans="1:8">
      <c r="A283"/>
      <c r="B283"/>
      <c r="C283"/>
      <c r="D283"/>
      <c r="E283" s="87"/>
      <c r="F283"/>
      <c r="G283"/>
      <c r="H283"/>
    </row>
    <row r="284" spans="1:8">
      <c r="A284"/>
      <c r="B284"/>
      <c r="C284"/>
      <c r="D284"/>
      <c r="E284" s="87"/>
      <c r="F284"/>
      <c r="G284"/>
      <c r="H284"/>
    </row>
    <row r="285" spans="1:8">
      <c r="A285"/>
      <c r="B285"/>
      <c r="C285"/>
      <c r="D285"/>
      <c r="E285" s="87"/>
      <c r="F285"/>
      <c r="G285"/>
      <c r="H285"/>
    </row>
    <row r="286" spans="1:8">
      <c r="A286"/>
      <c r="B286"/>
      <c r="C286"/>
      <c r="D286"/>
      <c r="E286" s="87"/>
      <c r="F286"/>
      <c r="G286"/>
      <c r="H286"/>
    </row>
    <row r="287" spans="1:8">
      <c r="A287"/>
      <c r="B287"/>
      <c r="C287"/>
      <c r="D287"/>
      <c r="E287" s="87"/>
      <c r="F287"/>
      <c r="G287"/>
      <c r="H287"/>
    </row>
    <row r="288" spans="1:8">
      <c r="A288"/>
      <c r="B288"/>
      <c r="C288"/>
      <c r="D288"/>
      <c r="E288" s="87"/>
      <c r="F288"/>
      <c r="G288"/>
      <c r="H288"/>
    </row>
    <row r="289" spans="1:8">
      <c r="A289"/>
      <c r="B289"/>
      <c r="C289"/>
      <c r="D289"/>
      <c r="E289" s="87"/>
      <c r="F289"/>
      <c r="G289"/>
      <c r="H289"/>
    </row>
    <row r="290" spans="1:8">
      <c r="A290"/>
      <c r="B290"/>
      <c r="C290"/>
      <c r="D290"/>
      <c r="E290" s="87"/>
      <c r="F290"/>
      <c r="G290"/>
      <c r="H290"/>
    </row>
    <row r="291" spans="1:8">
      <c r="A291"/>
      <c r="B291"/>
      <c r="C291"/>
      <c r="D291"/>
      <c r="E291" s="87"/>
      <c r="F291"/>
      <c r="G291"/>
      <c r="H291"/>
    </row>
    <row r="292" spans="1:8">
      <c r="A292"/>
      <c r="B292"/>
      <c r="C292"/>
      <c r="D292"/>
      <c r="E292" s="87"/>
      <c r="F292"/>
      <c r="G292"/>
      <c r="H292"/>
    </row>
    <row r="293" spans="1:8">
      <c r="A293"/>
      <c r="B293"/>
      <c r="C293"/>
      <c r="D293"/>
      <c r="E293" s="87"/>
      <c r="F293"/>
      <c r="G293"/>
      <c r="H293"/>
    </row>
    <row r="294" spans="1:8">
      <c r="A294"/>
      <c r="B294"/>
      <c r="C294"/>
      <c r="D294"/>
      <c r="E294" s="87"/>
      <c r="F294"/>
      <c r="G294"/>
      <c r="H294"/>
    </row>
    <row r="295" spans="1:8">
      <c r="A295"/>
      <c r="B295"/>
      <c r="C295"/>
      <c r="D295"/>
      <c r="E295" s="87"/>
      <c r="F295"/>
      <c r="G295"/>
      <c r="H295"/>
    </row>
    <row r="296" spans="1:8">
      <c r="A296"/>
      <c r="B296"/>
      <c r="C296"/>
      <c r="D296"/>
      <c r="E296" s="87"/>
      <c r="F296"/>
      <c r="G296"/>
      <c r="H296"/>
    </row>
    <row r="297" spans="1:8">
      <c r="A297"/>
      <c r="B297"/>
      <c r="C297"/>
      <c r="D297"/>
      <c r="E297" s="87"/>
      <c r="F297"/>
      <c r="G297"/>
      <c r="H297"/>
    </row>
    <row r="298" spans="1:8">
      <c r="A298"/>
      <c r="B298"/>
      <c r="C298"/>
      <c r="D298"/>
      <c r="E298" s="87"/>
      <c r="F298"/>
      <c r="G298"/>
      <c r="H298"/>
    </row>
    <row r="299" spans="1:8">
      <c r="A299"/>
      <c r="B299"/>
      <c r="C299"/>
      <c r="D299"/>
      <c r="E299" s="87"/>
      <c r="F299"/>
      <c r="G299"/>
      <c r="H299"/>
    </row>
    <row r="300" spans="1:8">
      <c r="A300"/>
      <c r="B300"/>
      <c r="C300"/>
      <c r="D300"/>
      <c r="E300" s="87"/>
      <c r="F300"/>
      <c r="G300"/>
      <c r="H300"/>
    </row>
    <row r="301" spans="1:8">
      <c r="A301"/>
      <c r="B301"/>
      <c r="C301"/>
      <c r="D301"/>
      <c r="E301" s="87"/>
      <c r="F301"/>
      <c r="G301"/>
      <c r="H301"/>
    </row>
    <row r="302" spans="1:8">
      <c r="A302"/>
      <c r="B302"/>
      <c r="C302"/>
      <c r="D302"/>
      <c r="E302" s="87"/>
      <c r="F302"/>
      <c r="G302"/>
      <c r="H302"/>
    </row>
    <row r="303" spans="1:8">
      <c r="A303"/>
      <c r="B303"/>
      <c r="C303"/>
      <c r="D303"/>
      <c r="E303" s="87"/>
      <c r="F303"/>
      <c r="G303"/>
      <c r="H303"/>
    </row>
    <row r="304" spans="1:8">
      <c r="A304"/>
      <c r="B304"/>
      <c r="C304"/>
      <c r="D304"/>
      <c r="E304" s="87"/>
      <c r="F304"/>
      <c r="G304"/>
      <c r="H304"/>
    </row>
    <row r="305" spans="1:8">
      <c r="A305"/>
      <c r="B305"/>
      <c r="C305"/>
      <c r="D305"/>
      <c r="E305" s="87"/>
      <c r="F305"/>
      <c r="G305"/>
      <c r="H305"/>
    </row>
    <row r="306" spans="1:8">
      <c r="A306"/>
      <c r="B306"/>
      <c r="C306"/>
      <c r="D306"/>
      <c r="E306" s="87"/>
      <c r="F306"/>
      <c r="G306"/>
      <c r="H306"/>
    </row>
    <row r="307" spans="1:8">
      <c r="A307"/>
      <c r="B307"/>
      <c r="C307"/>
      <c r="D307"/>
      <c r="E307" s="87"/>
      <c r="F307"/>
      <c r="G307"/>
      <c r="H307"/>
    </row>
    <row r="308" spans="1:8">
      <c r="A308"/>
      <c r="B308"/>
      <c r="C308"/>
      <c r="D308"/>
      <c r="E308" s="87"/>
      <c r="F308"/>
      <c r="G308"/>
      <c r="H308"/>
    </row>
    <row r="309" spans="1:8">
      <c r="A309"/>
      <c r="B309"/>
      <c r="C309"/>
      <c r="D309"/>
      <c r="E309" s="87"/>
      <c r="F309"/>
      <c r="G309"/>
      <c r="H309"/>
    </row>
    <row r="310" spans="1:8">
      <c r="A310"/>
      <c r="B310"/>
      <c r="C310"/>
      <c r="D310"/>
      <c r="E310" s="87"/>
      <c r="F310"/>
      <c r="G310"/>
      <c r="H310"/>
    </row>
    <row r="311" spans="1:8">
      <c r="A311"/>
      <c r="B311"/>
      <c r="C311"/>
      <c r="D311"/>
      <c r="E311" s="87"/>
      <c r="F311"/>
      <c r="G311"/>
      <c r="H311"/>
    </row>
    <row r="312" spans="1:8">
      <c r="A312"/>
      <c r="B312"/>
      <c r="C312"/>
      <c r="D312"/>
      <c r="E312" s="87"/>
      <c r="F312"/>
      <c r="G312"/>
      <c r="H312"/>
    </row>
    <row r="313" spans="1:8">
      <c r="A313"/>
      <c r="B313"/>
      <c r="C313"/>
      <c r="D313"/>
      <c r="E313" s="87"/>
      <c r="F313"/>
      <c r="G313"/>
      <c r="H313"/>
    </row>
    <row r="314" spans="1:8">
      <c r="A314"/>
      <c r="B314"/>
      <c r="C314"/>
      <c r="D314"/>
      <c r="E314" s="87"/>
      <c r="F314"/>
      <c r="G314"/>
      <c r="H314"/>
    </row>
    <row r="315" spans="1:8">
      <c r="A315"/>
      <c r="B315"/>
      <c r="C315"/>
      <c r="D315"/>
      <c r="E315" s="87"/>
      <c r="F315"/>
      <c r="G315"/>
      <c r="H315"/>
    </row>
    <row r="316" spans="1:8">
      <c r="A316"/>
      <c r="B316"/>
      <c r="C316"/>
      <c r="D316"/>
      <c r="E316" s="87"/>
      <c r="F316"/>
      <c r="G316"/>
      <c r="H316"/>
    </row>
    <row r="317" spans="1:8">
      <c r="A317"/>
      <c r="B317"/>
      <c r="C317"/>
      <c r="D317"/>
      <c r="E317" s="87"/>
      <c r="F317"/>
      <c r="G317"/>
      <c r="H317"/>
    </row>
    <row r="318" spans="1:8">
      <c r="A318"/>
      <c r="B318"/>
      <c r="C318"/>
      <c r="D318"/>
      <c r="E318" s="87"/>
      <c r="F318"/>
      <c r="G318"/>
      <c r="H318"/>
    </row>
    <row r="319" spans="1:8">
      <c r="A319"/>
      <c r="B319"/>
      <c r="C319"/>
      <c r="D319"/>
      <c r="E319" s="87"/>
      <c r="F319"/>
      <c r="G319"/>
      <c r="H319"/>
    </row>
    <row r="320" spans="1:8">
      <c r="A320"/>
      <c r="B320"/>
      <c r="C320"/>
      <c r="D320"/>
      <c r="E320" s="87"/>
      <c r="F320"/>
      <c r="G320"/>
      <c r="H320"/>
    </row>
    <row r="321" spans="1:8">
      <c r="A321"/>
      <c r="B321"/>
      <c r="C321"/>
      <c r="D321"/>
      <c r="E321" s="87"/>
      <c r="F321"/>
      <c r="G321"/>
      <c r="H321"/>
    </row>
    <row r="322" spans="1:8">
      <c r="A322"/>
      <c r="B322"/>
      <c r="C322"/>
      <c r="D322"/>
      <c r="E322" s="87"/>
      <c r="F322"/>
      <c r="G322"/>
      <c r="H322"/>
    </row>
    <row r="323" spans="1:8">
      <c r="A323"/>
      <c r="B323"/>
      <c r="C323"/>
      <c r="D323"/>
      <c r="E323" s="87"/>
      <c r="F323"/>
      <c r="G323"/>
      <c r="H323"/>
    </row>
    <row r="324" spans="1:8">
      <c r="A324"/>
      <c r="B324"/>
      <c r="C324"/>
      <c r="D324"/>
      <c r="E324" s="87"/>
      <c r="F324"/>
      <c r="G324"/>
      <c r="H324"/>
    </row>
    <row r="325" spans="1:8">
      <c r="A325"/>
      <c r="B325"/>
      <c r="C325"/>
      <c r="D325"/>
      <c r="E325" s="87"/>
      <c r="F325"/>
      <c r="G325"/>
      <c r="H325"/>
    </row>
    <row r="326" spans="1:8">
      <c r="A326"/>
      <c r="B326"/>
      <c r="C326"/>
      <c r="D326"/>
      <c r="E326" s="87"/>
      <c r="F326"/>
      <c r="G326"/>
      <c r="H326"/>
    </row>
    <row r="327" spans="1:8">
      <c r="A327"/>
      <c r="B327"/>
      <c r="C327"/>
      <c r="D327"/>
      <c r="E327" s="87"/>
      <c r="F327"/>
      <c r="G327"/>
      <c r="H327"/>
    </row>
    <row r="328" spans="1:8">
      <c r="A328"/>
      <c r="B328"/>
      <c r="C328"/>
      <c r="D328"/>
      <c r="E328" s="87"/>
      <c r="F328"/>
      <c r="G328"/>
      <c r="H328"/>
    </row>
    <row r="329" spans="1:8">
      <c r="A329"/>
      <c r="B329"/>
      <c r="C329"/>
      <c r="D329"/>
      <c r="E329" s="87"/>
      <c r="F329"/>
      <c r="G329"/>
      <c r="H329"/>
    </row>
    <row r="330" spans="1:8">
      <c r="A330"/>
      <c r="B330"/>
      <c r="C330"/>
      <c r="D330"/>
      <c r="E330" s="87"/>
      <c r="F330"/>
      <c r="G330"/>
      <c r="H330"/>
    </row>
    <row r="331" spans="1:8">
      <c r="A331"/>
      <c r="B331"/>
      <c r="C331"/>
      <c r="D331"/>
      <c r="E331" s="87"/>
      <c r="F331"/>
      <c r="G331"/>
      <c r="H331"/>
    </row>
    <row r="332" spans="1:8">
      <c r="A332"/>
      <c r="B332"/>
      <c r="C332"/>
      <c r="D332"/>
      <c r="E332" s="87"/>
      <c r="F332"/>
      <c r="G332"/>
      <c r="H332"/>
    </row>
    <row r="333" spans="1:8">
      <c r="A333"/>
      <c r="B333"/>
      <c r="C333"/>
      <c r="D333"/>
      <c r="E333" s="87"/>
      <c r="F333"/>
      <c r="G333"/>
      <c r="H333"/>
    </row>
    <row r="334" spans="1:8">
      <c r="A334"/>
      <c r="B334"/>
      <c r="C334"/>
      <c r="D334"/>
      <c r="E334" s="87"/>
      <c r="F334"/>
      <c r="G334"/>
      <c r="H334"/>
    </row>
    <row r="335" spans="1:8">
      <c r="A335"/>
      <c r="B335"/>
      <c r="C335"/>
      <c r="D335"/>
      <c r="E335" s="87"/>
      <c r="F335"/>
      <c r="G335"/>
      <c r="H335"/>
    </row>
    <row r="336" spans="1:8">
      <c r="A336"/>
      <c r="B336"/>
      <c r="C336"/>
      <c r="D336"/>
      <c r="E336" s="87"/>
      <c r="F336"/>
      <c r="G336"/>
      <c r="H336"/>
    </row>
    <row r="337" spans="1:8">
      <c r="A337"/>
      <c r="B337"/>
      <c r="C337"/>
      <c r="D337"/>
      <c r="E337" s="87"/>
      <c r="F337"/>
      <c r="G337"/>
      <c r="H337"/>
    </row>
    <row r="338" spans="1:8">
      <c r="A338"/>
      <c r="B338"/>
      <c r="C338"/>
      <c r="D338"/>
      <c r="E338" s="87"/>
      <c r="F338"/>
      <c r="G338"/>
      <c r="H338"/>
    </row>
    <row r="339" spans="1:8">
      <c r="A339"/>
      <c r="B339"/>
      <c r="C339"/>
      <c r="D339"/>
      <c r="E339" s="87"/>
      <c r="F339"/>
      <c r="G339"/>
      <c r="H339"/>
    </row>
    <row r="340" spans="1:8">
      <c r="A340"/>
      <c r="B340"/>
      <c r="C340"/>
      <c r="D340"/>
      <c r="E340" s="87"/>
      <c r="F340"/>
      <c r="G340"/>
      <c r="H340"/>
    </row>
    <row r="341" spans="1:8">
      <c r="A341"/>
      <c r="B341"/>
      <c r="C341"/>
      <c r="D341"/>
      <c r="E341" s="87"/>
      <c r="F341"/>
      <c r="G341"/>
      <c r="H341"/>
    </row>
    <row r="342" spans="1:8">
      <c r="A342"/>
      <c r="B342"/>
      <c r="C342"/>
      <c r="D342"/>
      <c r="E342" s="87"/>
      <c r="F342"/>
      <c r="G342"/>
      <c r="H342"/>
    </row>
    <row r="343" spans="1:8">
      <c r="A343"/>
      <c r="B343"/>
      <c r="C343"/>
      <c r="D343"/>
      <c r="E343" s="87"/>
      <c r="F343"/>
      <c r="G343"/>
      <c r="H343"/>
    </row>
    <row r="344" spans="1:8">
      <c r="A344"/>
      <c r="B344"/>
      <c r="C344"/>
      <c r="D344"/>
      <c r="E344" s="87"/>
      <c r="F344"/>
      <c r="G344"/>
      <c r="H344"/>
    </row>
    <row r="345" spans="1:8">
      <c r="A345"/>
      <c r="B345"/>
      <c r="C345"/>
      <c r="D345"/>
      <c r="E345" s="87"/>
      <c r="F345"/>
      <c r="G345"/>
      <c r="H345"/>
    </row>
    <row r="346" spans="1:8">
      <c r="A346"/>
      <c r="B346"/>
      <c r="C346"/>
      <c r="D346"/>
      <c r="E346" s="87"/>
      <c r="F346"/>
      <c r="G346"/>
      <c r="H346"/>
    </row>
    <row r="347" spans="1:8">
      <c r="A347"/>
      <c r="B347"/>
      <c r="C347"/>
      <c r="D347"/>
      <c r="E347" s="87"/>
      <c r="F347"/>
      <c r="G347"/>
      <c r="H347"/>
    </row>
    <row r="348" spans="1:8">
      <c r="A348"/>
      <c r="B348"/>
      <c r="C348"/>
      <c r="D348"/>
      <c r="E348" s="87"/>
      <c r="F348"/>
      <c r="G348"/>
      <c r="H348"/>
    </row>
    <row r="349" spans="1:8">
      <c r="A349"/>
      <c r="B349"/>
      <c r="C349"/>
      <c r="D349"/>
      <c r="E349" s="87"/>
      <c r="F349"/>
      <c r="G349"/>
      <c r="H349"/>
    </row>
    <row r="350" spans="1:8">
      <c r="A350"/>
      <c r="B350"/>
      <c r="C350"/>
      <c r="D350"/>
      <c r="E350" s="87"/>
      <c r="F350"/>
      <c r="G350"/>
      <c r="H350"/>
    </row>
    <row r="351" spans="1:8">
      <c r="A351"/>
      <c r="B351"/>
      <c r="C351"/>
      <c r="D351"/>
      <c r="E351" s="87"/>
      <c r="F351"/>
      <c r="G351"/>
      <c r="H351"/>
    </row>
    <row r="352" spans="1:8">
      <c r="A352"/>
      <c r="B352"/>
      <c r="C352"/>
      <c r="D352"/>
      <c r="E352" s="87"/>
      <c r="F352"/>
      <c r="G352"/>
      <c r="H352"/>
    </row>
    <row r="353" spans="1:8">
      <c r="A353"/>
      <c r="B353"/>
      <c r="C353"/>
      <c r="D353"/>
      <c r="E353" s="87"/>
      <c r="F353"/>
      <c r="G353"/>
      <c r="H353"/>
    </row>
    <row r="354" spans="1:8">
      <c r="A354"/>
      <c r="B354"/>
      <c r="C354"/>
      <c r="D354"/>
      <c r="E354" s="87"/>
      <c r="F354"/>
      <c r="G354"/>
      <c r="H354"/>
    </row>
    <row r="355" spans="1:8">
      <c r="A355"/>
      <c r="B355"/>
      <c r="C355"/>
      <c r="D355"/>
      <c r="E355" s="87"/>
      <c r="F355"/>
      <c r="G355"/>
      <c r="H355"/>
    </row>
    <row r="356" spans="1:8">
      <c r="A356"/>
      <c r="B356"/>
      <c r="C356"/>
      <c r="D356"/>
      <c r="E356" s="87"/>
      <c r="F356"/>
      <c r="G356"/>
      <c r="H356"/>
    </row>
    <row r="357" spans="1:8">
      <c r="A357"/>
      <c r="B357"/>
      <c r="C357"/>
      <c r="D357"/>
      <c r="E357" s="87"/>
      <c r="F357"/>
      <c r="G357"/>
      <c r="H357"/>
    </row>
    <row r="358" spans="1:8">
      <c r="A358"/>
      <c r="B358"/>
      <c r="C358"/>
      <c r="D358"/>
      <c r="E358" s="87"/>
      <c r="F358"/>
      <c r="G358"/>
      <c r="H358"/>
    </row>
    <row r="359" spans="1:8">
      <c r="A359"/>
      <c r="B359"/>
      <c r="C359"/>
      <c r="D359"/>
      <c r="E359" s="87"/>
      <c r="F359"/>
      <c r="G359"/>
      <c r="H359"/>
    </row>
    <row r="360" spans="1:8">
      <c r="A360"/>
      <c r="B360"/>
      <c r="C360"/>
      <c r="D360"/>
      <c r="E360" s="87"/>
      <c r="F360"/>
      <c r="G360"/>
      <c r="H360"/>
    </row>
    <row r="361" spans="1:8">
      <c r="A361"/>
      <c r="B361"/>
      <c r="C361"/>
      <c r="D361"/>
      <c r="E361" s="87"/>
      <c r="F361"/>
      <c r="G361"/>
      <c r="H361"/>
    </row>
    <row r="362" spans="1:8">
      <c r="A362"/>
      <c r="C362"/>
      <c r="D362"/>
      <c r="E362" s="87"/>
      <c r="F362"/>
      <c r="G362"/>
      <c r="H362"/>
    </row>
    <row r="363" spans="1:8">
      <c r="A363"/>
      <c r="B363"/>
      <c r="C363"/>
      <c r="D363"/>
      <c r="E363" s="87"/>
      <c r="F363"/>
      <c r="G363"/>
      <c r="H363"/>
    </row>
    <row r="364" spans="1:8">
      <c r="A364"/>
      <c r="B364"/>
      <c r="C364"/>
      <c r="D364"/>
      <c r="E364" s="87"/>
      <c r="F364"/>
      <c r="G364"/>
      <c r="H364"/>
    </row>
    <row r="365" spans="1:8">
      <c r="A365"/>
      <c r="C365"/>
      <c r="D365"/>
      <c r="E365" s="87"/>
      <c r="F365"/>
      <c r="G365"/>
      <c r="H365"/>
    </row>
    <row r="366" spans="1:8">
      <c r="A366"/>
      <c r="B366"/>
      <c r="C366"/>
      <c r="D366"/>
      <c r="E366" s="87"/>
      <c r="F366"/>
      <c r="G366"/>
      <c r="H366"/>
    </row>
    <row r="367" spans="1:8">
      <c r="A367"/>
      <c r="B367"/>
      <c r="C367"/>
      <c r="D367"/>
      <c r="E367" s="87"/>
      <c r="F367"/>
      <c r="G367"/>
      <c r="H367"/>
    </row>
    <row r="368" spans="1:8">
      <c r="A368"/>
      <c r="B368"/>
      <c r="C368"/>
      <c r="D368"/>
      <c r="E368" s="87"/>
      <c r="F368"/>
      <c r="G368"/>
      <c r="H368"/>
    </row>
    <row r="369" spans="1:8">
      <c r="A369"/>
      <c r="B369"/>
      <c r="C369"/>
      <c r="D369"/>
      <c r="E369" s="87"/>
      <c r="F369"/>
      <c r="G369"/>
      <c r="H369"/>
    </row>
    <row r="370" spans="1:8">
      <c r="A370"/>
      <c r="B370"/>
      <c r="C370"/>
      <c r="D370"/>
      <c r="E370" s="87"/>
      <c r="F370"/>
      <c r="G370"/>
      <c r="H370"/>
    </row>
    <row r="371" spans="1:8">
      <c r="A371"/>
      <c r="B371"/>
      <c r="C371"/>
      <c r="D371"/>
      <c r="E371" s="87"/>
      <c r="F371"/>
      <c r="G371"/>
      <c r="H371"/>
    </row>
    <row r="372" spans="1:8">
      <c r="A372"/>
      <c r="B372"/>
      <c r="C372"/>
      <c r="D372"/>
      <c r="E372" s="87"/>
      <c r="F372"/>
      <c r="G372"/>
      <c r="H372"/>
    </row>
    <row r="373" spans="1:8">
      <c r="A373"/>
      <c r="B373"/>
      <c r="C373"/>
      <c r="D373"/>
      <c r="E373" s="87"/>
      <c r="F373"/>
      <c r="G373"/>
      <c r="H373"/>
    </row>
    <row r="374" spans="1:8">
      <c r="A374"/>
      <c r="B374"/>
      <c r="C374"/>
      <c r="D374"/>
      <c r="E374" s="87"/>
      <c r="F374"/>
      <c r="G374"/>
      <c r="H374"/>
    </row>
    <row r="375" spans="1:8">
      <c r="A375"/>
      <c r="B375"/>
      <c r="C375"/>
      <c r="D375"/>
      <c r="E375" s="87"/>
      <c r="F375"/>
      <c r="G375"/>
      <c r="H375"/>
    </row>
    <row r="376" spans="1:8">
      <c r="A376"/>
      <c r="C376"/>
      <c r="D376"/>
      <c r="E376" s="87"/>
      <c r="F376"/>
      <c r="G376"/>
      <c r="H376"/>
    </row>
    <row r="377" spans="1:8">
      <c r="A377"/>
      <c r="B377"/>
      <c r="C377"/>
      <c r="D377"/>
      <c r="E377" s="87"/>
      <c r="F377"/>
      <c r="G377"/>
      <c r="H377"/>
    </row>
    <row r="378" spans="1:8">
      <c r="A378"/>
      <c r="B378"/>
      <c r="C378"/>
      <c r="D378"/>
      <c r="E378" s="87"/>
      <c r="F378"/>
      <c r="G378"/>
      <c r="H378"/>
    </row>
    <row r="379" spans="1:8">
      <c r="A379"/>
      <c r="B379"/>
      <c r="C379"/>
      <c r="D379"/>
      <c r="E379" s="87"/>
      <c r="F379"/>
      <c r="G379"/>
      <c r="H379"/>
    </row>
    <row r="380" spans="1:8">
      <c r="A380"/>
      <c r="B380"/>
      <c r="C380"/>
      <c r="D380"/>
      <c r="E380" s="87"/>
      <c r="F380"/>
      <c r="G380"/>
      <c r="H380"/>
    </row>
    <row r="381" spans="1:8">
      <c r="A381"/>
      <c r="B381"/>
      <c r="C381"/>
      <c r="D381"/>
      <c r="E381" s="87"/>
      <c r="F381"/>
      <c r="G381"/>
      <c r="H381"/>
    </row>
    <row r="382" spans="1:8">
      <c r="A382"/>
      <c r="B382"/>
      <c r="C382"/>
      <c r="D382"/>
      <c r="E382" s="87"/>
      <c r="F382"/>
      <c r="G382"/>
      <c r="H382"/>
    </row>
    <row r="383" spans="1:8">
      <c r="A383"/>
      <c r="B383"/>
      <c r="C383"/>
      <c r="D383"/>
      <c r="E383" s="87"/>
      <c r="F383"/>
      <c r="G383"/>
      <c r="H383"/>
    </row>
    <row r="384" spans="1:8">
      <c r="A384"/>
      <c r="B384"/>
      <c r="C384"/>
      <c r="D384"/>
      <c r="E384" s="87"/>
      <c r="F384"/>
      <c r="G384"/>
      <c r="H384"/>
    </row>
    <row r="385" spans="1:8">
      <c r="A385"/>
      <c r="B385"/>
      <c r="C385"/>
      <c r="D385"/>
      <c r="E385" s="87"/>
      <c r="F385"/>
      <c r="G385"/>
      <c r="H385"/>
    </row>
    <row r="386" spans="1:8">
      <c r="A386"/>
      <c r="B386"/>
      <c r="C386"/>
      <c r="D386"/>
      <c r="E386" s="87"/>
      <c r="F386"/>
      <c r="G386"/>
      <c r="H386"/>
    </row>
    <row r="387" spans="1:8">
      <c r="A387"/>
      <c r="B387"/>
      <c r="C387"/>
      <c r="D387"/>
      <c r="E387" s="87"/>
      <c r="F387"/>
      <c r="G387"/>
      <c r="H387"/>
    </row>
    <row r="388" spans="1:8">
      <c r="A388"/>
      <c r="C388"/>
      <c r="D388"/>
      <c r="E388" s="87"/>
      <c r="F388"/>
      <c r="G388"/>
      <c r="H388"/>
    </row>
    <row r="389" spans="1:8">
      <c r="A389"/>
      <c r="B389"/>
      <c r="C389"/>
      <c r="D389"/>
      <c r="E389" s="87"/>
      <c r="F389"/>
      <c r="G389"/>
      <c r="H389"/>
    </row>
    <row r="390" spans="1:8">
      <c r="A390"/>
      <c r="C390"/>
      <c r="D390"/>
      <c r="E390" s="87"/>
      <c r="F390"/>
      <c r="G390"/>
      <c r="H390"/>
    </row>
    <row r="391" spans="1:8">
      <c r="A391"/>
      <c r="B391"/>
      <c r="C391"/>
      <c r="D391"/>
      <c r="E391" s="87"/>
      <c r="F391"/>
      <c r="G391"/>
      <c r="H391"/>
    </row>
    <row r="392" spans="1:8">
      <c r="A392"/>
      <c r="B392"/>
      <c r="C392"/>
      <c r="D392"/>
      <c r="E392" s="87"/>
      <c r="F392"/>
      <c r="G392"/>
      <c r="H392"/>
    </row>
    <row r="393" spans="1:8">
      <c r="A393"/>
      <c r="C393"/>
      <c r="D393"/>
      <c r="E393" s="87"/>
      <c r="F393"/>
      <c r="G393"/>
      <c r="H393"/>
    </row>
    <row r="394" spans="1:8">
      <c r="A394"/>
      <c r="B394"/>
      <c r="C394"/>
      <c r="D394"/>
      <c r="E394" s="87"/>
      <c r="F394"/>
      <c r="G394"/>
      <c r="H394"/>
    </row>
    <row r="395" spans="1:8">
      <c r="A395"/>
      <c r="B395"/>
      <c r="C395"/>
      <c r="D395"/>
      <c r="E395" s="87"/>
      <c r="F395"/>
      <c r="G395"/>
      <c r="H395"/>
    </row>
    <row r="396" spans="1:8">
      <c r="A396"/>
      <c r="B396"/>
      <c r="C396"/>
      <c r="D396"/>
      <c r="E396" s="87"/>
      <c r="F396"/>
      <c r="G396"/>
      <c r="H396"/>
    </row>
    <row r="397" spans="1:8">
      <c r="A397"/>
      <c r="B397"/>
      <c r="C397"/>
      <c r="D397"/>
      <c r="E397" s="87"/>
      <c r="F397"/>
      <c r="G397"/>
      <c r="H397"/>
    </row>
    <row r="398" spans="1:8">
      <c r="A398"/>
      <c r="B398"/>
      <c r="C398"/>
      <c r="D398"/>
      <c r="E398" s="87"/>
      <c r="F398"/>
      <c r="G398"/>
      <c r="H398"/>
    </row>
    <row r="399" spans="1:8">
      <c r="A399"/>
      <c r="B399"/>
      <c r="C399"/>
      <c r="D399"/>
      <c r="E399" s="87"/>
      <c r="F399"/>
      <c r="G399"/>
      <c r="H399"/>
    </row>
    <row r="400" spans="1:8">
      <c r="A400"/>
      <c r="B400"/>
      <c r="C400"/>
      <c r="D400"/>
      <c r="E400" s="87"/>
      <c r="F400"/>
      <c r="G400"/>
      <c r="H400"/>
    </row>
    <row r="401" spans="1:8">
      <c r="A401"/>
      <c r="B401"/>
      <c r="C401"/>
      <c r="D401"/>
      <c r="E401" s="87"/>
      <c r="F401"/>
      <c r="G401"/>
      <c r="H401"/>
    </row>
    <row r="402" spans="1:8">
      <c r="A402"/>
      <c r="B402"/>
      <c r="C402"/>
      <c r="D402"/>
      <c r="E402" s="87"/>
      <c r="F402"/>
      <c r="G402"/>
      <c r="H402"/>
    </row>
    <row r="403" spans="1:8">
      <c r="A403"/>
      <c r="B403"/>
      <c r="C403"/>
      <c r="D403"/>
      <c r="E403" s="87"/>
      <c r="F403"/>
      <c r="G403"/>
      <c r="H403"/>
    </row>
    <row r="404" spans="1:8">
      <c r="A404"/>
      <c r="B404"/>
      <c r="C404"/>
      <c r="D404"/>
      <c r="E404" s="87"/>
      <c r="F404"/>
      <c r="G404"/>
      <c r="H404"/>
    </row>
    <row r="405" spans="1:8">
      <c r="A405"/>
      <c r="B405"/>
      <c r="C405"/>
      <c r="D405"/>
      <c r="E405" s="87"/>
      <c r="F405"/>
      <c r="G405"/>
      <c r="H405"/>
    </row>
    <row r="406" spans="1:8">
      <c r="A406"/>
      <c r="B406"/>
      <c r="C406"/>
      <c r="D406"/>
      <c r="E406" s="87"/>
      <c r="F406"/>
      <c r="G406"/>
      <c r="H406"/>
    </row>
    <row r="407" spans="1:8">
      <c r="A407"/>
      <c r="B407"/>
      <c r="C407"/>
      <c r="D407"/>
      <c r="E407" s="87"/>
      <c r="F407"/>
      <c r="G407"/>
      <c r="H407"/>
    </row>
    <row r="408" spans="1:8">
      <c r="A408"/>
      <c r="B408"/>
      <c r="C408"/>
      <c r="D408"/>
      <c r="E408" s="87"/>
      <c r="F408"/>
      <c r="G408"/>
      <c r="H408"/>
    </row>
    <row r="409" spans="1:8">
      <c r="A409"/>
      <c r="B409"/>
      <c r="C409"/>
      <c r="D409"/>
      <c r="E409" s="87"/>
      <c r="F409"/>
      <c r="G409"/>
      <c r="H409"/>
    </row>
    <row r="410" spans="1:8">
      <c r="A410"/>
      <c r="B410"/>
      <c r="C410"/>
      <c r="D410"/>
      <c r="E410" s="87"/>
      <c r="F410"/>
      <c r="G410"/>
      <c r="H410"/>
    </row>
    <row r="411" spans="1:8">
      <c r="A411"/>
      <c r="B411"/>
      <c r="C411"/>
      <c r="D411"/>
      <c r="E411" s="87"/>
      <c r="F411"/>
      <c r="G411"/>
      <c r="H411"/>
    </row>
    <row r="412" spans="1:8">
      <c r="A412"/>
      <c r="B412"/>
      <c r="C412"/>
      <c r="D412"/>
      <c r="E412" s="87"/>
      <c r="F412"/>
      <c r="G412"/>
      <c r="H412"/>
    </row>
    <row r="413" spans="1:8">
      <c r="A413"/>
      <c r="B413"/>
      <c r="C413"/>
      <c r="D413"/>
      <c r="E413" s="87"/>
      <c r="F413"/>
      <c r="G413"/>
      <c r="H413"/>
    </row>
    <row r="414" spans="1:8">
      <c r="A414"/>
      <c r="B414"/>
      <c r="C414"/>
      <c r="D414"/>
      <c r="E414" s="87"/>
      <c r="F414"/>
      <c r="G414"/>
      <c r="H414"/>
    </row>
    <row r="415" spans="1:8">
      <c r="A415"/>
      <c r="B415"/>
      <c r="C415"/>
      <c r="D415"/>
      <c r="E415" s="87"/>
      <c r="F415"/>
      <c r="G415"/>
      <c r="H415"/>
    </row>
    <row r="416" spans="1:8">
      <c r="A416"/>
      <c r="B416"/>
      <c r="C416"/>
      <c r="D416"/>
      <c r="E416" s="87"/>
      <c r="F416"/>
      <c r="G416"/>
      <c r="H416"/>
    </row>
    <row r="417" spans="1:8">
      <c r="A417"/>
      <c r="B417"/>
      <c r="C417"/>
      <c r="D417"/>
      <c r="E417" s="87"/>
      <c r="F417"/>
      <c r="G417"/>
      <c r="H417"/>
    </row>
    <row r="418" spans="1:8">
      <c r="A418"/>
      <c r="B418"/>
      <c r="C418"/>
      <c r="D418"/>
      <c r="E418" s="87"/>
      <c r="F418"/>
      <c r="G418"/>
      <c r="H418"/>
    </row>
    <row r="419" spans="1:8">
      <c r="A419"/>
      <c r="B419"/>
      <c r="C419"/>
      <c r="D419"/>
      <c r="E419" s="87"/>
      <c r="F419"/>
      <c r="G419"/>
      <c r="H419"/>
    </row>
    <row r="420" spans="1:8">
      <c r="A420"/>
      <c r="B420"/>
      <c r="C420"/>
      <c r="D420"/>
      <c r="E420" s="87"/>
      <c r="F420"/>
      <c r="G420"/>
      <c r="H420"/>
    </row>
    <row r="421" spans="1:8">
      <c r="A421"/>
      <c r="B421"/>
      <c r="C421"/>
      <c r="D421"/>
      <c r="E421" s="87"/>
      <c r="F421"/>
      <c r="G421"/>
      <c r="H421"/>
    </row>
    <row r="422" spans="1:8">
      <c r="A422"/>
      <c r="B422"/>
      <c r="C422"/>
      <c r="D422"/>
      <c r="E422" s="87"/>
      <c r="F422"/>
      <c r="G422"/>
      <c r="H422"/>
    </row>
    <row r="423" spans="1:8">
      <c r="A423"/>
      <c r="B423"/>
      <c r="C423"/>
      <c r="D423"/>
      <c r="E423" s="87"/>
      <c r="F423"/>
      <c r="G423"/>
      <c r="H423"/>
    </row>
    <row r="424" spans="1:8">
      <c r="A424"/>
      <c r="B424"/>
      <c r="C424"/>
      <c r="D424"/>
      <c r="E424" s="87"/>
      <c r="F424"/>
      <c r="G424"/>
      <c r="H424"/>
    </row>
    <row r="425" spans="1:8">
      <c r="A425"/>
      <c r="B425"/>
      <c r="C425"/>
      <c r="D425"/>
      <c r="E425" s="87"/>
      <c r="F425"/>
      <c r="G425"/>
      <c r="H425"/>
    </row>
    <row r="426" spans="1:8">
      <c r="A426"/>
      <c r="B426"/>
      <c r="C426"/>
      <c r="D426"/>
      <c r="E426" s="87"/>
      <c r="F426"/>
      <c r="G426"/>
      <c r="H426"/>
    </row>
    <row r="427" spans="1:8">
      <c r="A427"/>
      <c r="B427"/>
      <c r="C427"/>
      <c r="D427"/>
      <c r="E427" s="87"/>
      <c r="F427"/>
      <c r="G427"/>
      <c r="H427"/>
    </row>
    <row r="428" spans="1:8">
      <c r="A428"/>
      <c r="B428"/>
      <c r="C428"/>
      <c r="D428"/>
      <c r="E428" s="87"/>
      <c r="F428"/>
      <c r="G428"/>
      <c r="H428"/>
    </row>
    <row r="429" spans="1:8">
      <c r="A429"/>
      <c r="B429"/>
      <c r="C429"/>
      <c r="D429"/>
      <c r="E429" s="87"/>
      <c r="F429"/>
      <c r="G429"/>
      <c r="H429"/>
    </row>
    <row r="430" spans="1:8">
      <c r="A430"/>
      <c r="B430"/>
      <c r="C430"/>
      <c r="D430"/>
      <c r="E430" s="87"/>
      <c r="F430"/>
      <c r="G430"/>
      <c r="H430"/>
    </row>
    <row r="431" spans="1:8">
      <c r="A431"/>
      <c r="B431"/>
      <c r="C431"/>
      <c r="D431"/>
      <c r="E431" s="87"/>
      <c r="F431"/>
      <c r="G431"/>
      <c r="H431"/>
    </row>
    <row r="432" spans="1:8">
      <c r="A432"/>
      <c r="B432"/>
      <c r="C432"/>
      <c r="D432"/>
      <c r="E432" s="87"/>
      <c r="F432"/>
      <c r="G432"/>
      <c r="H432"/>
    </row>
    <row r="433" spans="1:8">
      <c r="A433"/>
      <c r="B433"/>
      <c r="C433"/>
      <c r="D433"/>
      <c r="E433" s="87"/>
      <c r="F433"/>
      <c r="G433"/>
      <c r="H433"/>
    </row>
    <row r="434" spans="1:8">
      <c r="A434"/>
      <c r="B434"/>
      <c r="C434"/>
      <c r="D434"/>
      <c r="E434" s="87"/>
      <c r="F434"/>
      <c r="G434"/>
      <c r="H434"/>
    </row>
    <row r="435" spans="1:8">
      <c r="A435"/>
      <c r="B435"/>
      <c r="C435"/>
      <c r="D435"/>
      <c r="E435" s="87"/>
      <c r="F435"/>
      <c r="G435"/>
      <c r="H435"/>
    </row>
    <row r="436" spans="1:8">
      <c r="A436"/>
      <c r="B436"/>
      <c r="C436"/>
      <c r="D436"/>
      <c r="E436" s="87"/>
      <c r="F436"/>
      <c r="G436"/>
      <c r="H436"/>
    </row>
    <row r="437" spans="1:8">
      <c r="A437"/>
      <c r="B437"/>
      <c r="C437"/>
      <c r="D437"/>
      <c r="E437" s="87"/>
      <c r="F437"/>
      <c r="G437"/>
      <c r="H437"/>
    </row>
    <row r="438" spans="1:8">
      <c r="A438"/>
      <c r="B438"/>
      <c r="C438"/>
      <c r="D438"/>
      <c r="E438" s="87"/>
      <c r="F438"/>
      <c r="G438"/>
      <c r="H438"/>
    </row>
    <row r="439" spans="1:8">
      <c r="A439"/>
      <c r="B439"/>
      <c r="C439"/>
      <c r="D439"/>
      <c r="E439" s="87"/>
      <c r="F439"/>
      <c r="G439"/>
      <c r="H439"/>
    </row>
    <row r="440" spans="1:8">
      <c r="A440"/>
      <c r="B440"/>
      <c r="C440"/>
      <c r="D440"/>
      <c r="E440" s="87"/>
      <c r="F440"/>
      <c r="G440"/>
      <c r="H440"/>
    </row>
    <row r="441" spans="1:8">
      <c r="A441"/>
      <c r="B441"/>
      <c r="C441"/>
      <c r="D441"/>
      <c r="E441" s="87"/>
      <c r="F441"/>
      <c r="G441"/>
      <c r="H441"/>
    </row>
    <row r="442" spans="1:8">
      <c r="A442"/>
      <c r="B442"/>
      <c r="C442"/>
      <c r="D442"/>
      <c r="E442" s="87"/>
      <c r="F442"/>
      <c r="G442"/>
      <c r="H442"/>
    </row>
    <row r="443" spans="1:8">
      <c r="A443"/>
      <c r="B443"/>
      <c r="C443"/>
      <c r="D443"/>
      <c r="E443" s="87"/>
      <c r="F443"/>
      <c r="G443"/>
      <c r="H443"/>
    </row>
    <row r="444" spans="1:8">
      <c r="A444"/>
      <c r="B444"/>
      <c r="C444"/>
      <c r="D444"/>
      <c r="E444" s="87"/>
      <c r="F444"/>
      <c r="G444"/>
      <c r="H444"/>
    </row>
    <row r="445" spans="1:8">
      <c r="A445"/>
      <c r="B445"/>
      <c r="C445"/>
      <c r="D445"/>
      <c r="E445" s="87"/>
      <c r="F445"/>
      <c r="G445"/>
      <c r="H445"/>
    </row>
    <row r="446" spans="1:8">
      <c r="A446"/>
      <c r="B446"/>
      <c r="C446"/>
      <c r="D446"/>
      <c r="E446" s="87"/>
      <c r="F446"/>
      <c r="G446"/>
      <c r="H446"/>
    </row>
    <row r="447" spans="1:8">
      <c r="A447"/>
      <c r="B447"/>
      <c r="C447"/>
      <c r="D447"/>
      <c r="E447" s="87"/>
      <c r="F447"/>
      <c r="G447"/>
      <c r="H447"/>
    </row>
    <row r="448" spans="1:8">
      <c r="A448"/>
      <c r="B448"/>
      <c r="C448"/>
      <c r="D448"/>
      <c r="E448" s="87"/>
      <c r="F448"/>
      <c r="G448"/>
      <c r="H448"/>
    </row>
    <row r="449" spans="1:8">
      <c r="A449"/>
      <c r="B449"/>
      <c r="C449"/>
      <c r="D449"/>
      <c r="E449" s="87"/>
      <c r="F449"/>
      <c r="G449"/>
      <c r="H449"/>
    </row>
    <row r="450" spans="1:8">
      <c r="A450"/>
      <c r="B450"/>
      <c r="C450"/>
      <c r="D450"/>
      <c r="E450" s="87"/>
      <c r="F450"/>
      <c r="G450"/>
      <c r="H450"/>
    </row>
    <row r="451" spans="1:8">
      <c r="A451"/>
      <c r="B451"/>
      <c r="C451"/>
      <c r="D451"/>
      <c r="E451" s="87"/>
      <c r="F451"/>
      <c r="G451"/>
      <c r="H451"/>
    </row>
    <row r="452" spans="1:8">
      <c r="A452"/>
      <c r="B452"/>
      <c r="C452"/>
      <c r="D452"/>
      <c r="E452" s="87"/>
      <c r="F452"/>
      <c r="G452"/>
      <c r="H452"/>
    </row>
    <row r="453" spans="1:8">
      <c r="A453"/>
      <c r="B453"/>
      <c r="C453"/>
      <c r="D453"/>
      <c r="E453" s="87"/>
      <c r="F453"/>
      <c r="G453"/>
      <c r="H453"/>
    </row>
    <row r="454" spans="1:8">
      <c r="A454"/>
      <c r="B454"/>
      <c r="C454"/>
      <c r="D454"/>
      <c r="E454" s="87"/>
      <c r="F454"/>
      <c r="G454"/>
      <c r="H454"/>
    </row>
    <row r="455" spans="1:8">
      <c r="A455"/>
      <c r="B455"/>
      <c r="C455"/>
      <c r="D455"/>
      <c r="E455" s="87"/>
      <c r="F455"/>
      <c r="G455"/>
      <c r="H455"/>
    </row>
    <row r="456" spans="1:8">
      <c r="A456"/>
      <c r="B456"/>
      <c r="C456"/>
      <c r="D456"/>
      <c r="E456" s="87"/>
      <c r="F456"/>
      <c r="G456"/>
      <c r="H456"/>
    </row>
    <row r="457" spans="1:8">
      <c r="A457"/>
      <c r="B457"/>
      <c r="C457"/>
      <c r="D457"/>
      <c r="E457" s="87"/>
      <c r="F457"/>
      <c r="G457"/>
      <c r="H457"/>
    </row>
    <row r="458" spans="1:8">
      <c r="A458"/>
      <c r="B458"/>
      <c r="C458"/>
      <c r="D458"/>
      <c r="E458" s="87"/>
      <c r="F458"/>
      <c r="G458"/>
      <c r="H458"/>
    </row>
    <row r="459" spans="1:8">
      <c r="A459"/>
      <c r="B459"/>
      <c r="C459"/>
      <c r="D459"/>
      <c r="E459" s="87"/>
      <c r="F459"/>
      <c r="G459"/>
      <c r="H459"/>
    </row>
    <row r="460" spans="1:8">
      <c r="A460"/>
      <c r="B460"/>
      <c r="C460"/>
      <c r="D460"/>
      <c r="E460" s="87"/>
      <c r="F460"/>
      <c r="G460"/>
      <c r="H460"/>
    </row>
    <row r="461" spans="1:8">
      <c r="A461"/>
      <c r="B461"/>
      <c r="C461"/>
      <c r="D461"/>
      <c r="E461" s="87"/>
      <c r="F461"/>
      <c r="G461"/>
      <c r="H461"/>
    </row>
    <row r="462" spans="1:8">
      <c r="A462"/>
      <c r="B462"/>
      <c r="C462"/>
      <c r="D462"/>
      <c r="E462" s="87"/>
      <c r="F462"/>
      <c r="G462"/>
      <c r="H462"/>
    </row>
    <row r="463" spans="1:8">
      <c r="A463"/>
      <c r="B463"/>
      <c r="C463"/>
      <c r="D463"/>
      <c r="E463" s="87"/>
      <c r="F463"/>
      <c r="G463"/>
      <c r="H463"/>
    </row>
    <row r="464" spans="1:8">
      <c r="A464"/>
      <c r="B464"/>
      <c r="C464"/>
      <c r="D464"/>
      <c r="E464" s="87"/>
      <c r="F464"/>
      <c r="G464"/>
      <c r="H464"/>
    </row>
    <row r="465" spans="1:8">
      <c r="A465"/>
      <c r="B465"/>
      <c r="C465"/>
      <c r="D465"/>
      <c r="E465" s="87"/>
      <c r="F465"/>
      <c r="G465"/>
      <c r="H465"/>
    </row>
    <row r="466" spans="1:8">
      <c r="A466"/>
      <c r="B466"/>
      <c r="C466"/>
      <c r="D466"/>
      <c r="E466" s="87"/>
      <c r="F466"/>
      <c r="G466"/>
      <c r="H466"/>
    </row>
    <row r="467" spans="1:8">
      <c r="A467"/>
      <c r="B467"/>
      <c r="C467"/>
      <c r="D467"/>
      <c r="E467" s="87"/>
      <c r="F467"/>
      <c r="G467"/>
      <c r="H467"/>
    </row>
    <row r="468" spans="1:8">
      <c r="A468"/>
      <c r="B468"/>
      <c r="C468"/>
      <c r="D468"/>
      <c r="E468" s="87"/>
      <c r="F468"/>
      <c r="G468"/>
      <c r="H468"/>
    </row>
    <row r="469" spans="1:8">
      <c r="A469"/>
      <c r="B469"/>
      <c r="C469"/>
      <c r="D469"/>
      <c r="E469" s="87"/>
      <c r="F469"/>
      <c r="G469"/>
      <c r="H469"/>
    </row>
    <row r="470" spans="1:8">
      <c r="A470"/>
      <c r="B470"/>
      <c r="C470"/>
      <c r="D470"/>
      <c r="E470" s="87"/>
      <c r="F470"/>
      <c r="G470"/>
      <c r="H470"/>
    </row>
    <row r="471" spans="1:8">
      <c r="A471"/>
      <c r="B471"/>
      <c r="C471"/>
      <c r="D471"/>
      <c r="E471" s="87"/>
      <c r="F471"/>
      <c r="G471"/>
      <c r="H471"/>
    </row>
    <row r="472" spans="1:8">
      <c r="A472"/>
      <c r="B472"/>
      <c r="C472"/>
      <c r="D472"/>
      <c r="E472" s="87"/>
      <c r="F472"/>
      <c r="G472"/>
      <c r="H472"/>
    </row>
    <row r="473" spans="1:8">
      <c r="A473"/>
      <c r="B473"/>
      <c r="C473"/>
      <c r="D473"/>
      <c r="E473" s="87"/>
      <c r="F473"/>
      <c r="G473"/>
      <c r="H473"/>
    </row>
    <row r="474" spans="1:8">
      <c r="A474"/>
      <c r="B474"/>
      <c r="C474"/>
      <c r="D474"/>
      <c r="E474" s="87"/>
      <c r="F474"/>
      <c r="G474"/>
      <c r="H474"/>
    </row>
    <row r="475" spans="1:8">
      <c r="A475"/>
      <c r="B475"/>
      <c r="C475"/>
      <c r="D475"/>
      <c r="E475" s="87"/>
      <c r="F475"/>
      <c r="G475"/>
      <c r="H475"/>
    </row>
    <row r="476" spans="1:8">
      <c r="A476"/>
      <c r="B476"/>
      <c r="C476"/>
      <c r="D476"/>
      <c r="E476" s="87"/>
      <c r="F476"/>
      <c r="G476"/>
      <c r="H476"/>
    </row>
    <row r="477" spans="1:8">
      <c r="A477"/>
      <c r="B477"/>
      <c r="C477"/>
      <c r="D477"/>
      <c r="E477" s="87"/>
      <c r="F477"/>
      <c r="G477"/>
      <c r="H477"/>
    </row>
    <row r="478" spans="1:8">
      <c r="A478"/>
      <c r="B478"/>
      <c r="C478"/>
      <c r="D478"/>
      <c r="E478" s="87"/>
      <c r="F478"/>
      <c r="G478"/>
      <c r="H478"/>
    </row>
    <row r="479" spans="1:8">
      <c r="A479"/>
      <c r="B479"/>
      <c r="C479"/>
      <c r="D479"/>
      <c r="E479" s="87"/>
      <c r="F479"/>
      <c r="G479"/>
      <c r="H479"/>
    </row>
    <row r="480" spans="1:8">
      <c r="A480"/>
      <c r="B480"/>
      <c r="C480"/>
      <c r="D480"/>
      <c r="E480" s="87"/>
      <c r="F480"/>
      <c r="G480"/>
      <c r="H480"/>
    </row>
    <row r="481" spans="1:8">
      <c r="A481"/>
      <c r="B481"/>
      <c r="C481"/>
      <c r="D481"/>
      <c r="E481" s="87"/>
      <c r="F481"/>
      <c r="G481"/>
      <c r="H481"/>
    </row>
    <row r="482" spans="1:8">
      <c r="A482"/>
      <c r="B482"/>
      <c r="C482"/>
      <c r="D482"/>
      <c r="E482" s="87"/>
      <c r="F482"/>
      <c r="G482"/>
      <c r="H482"/>
    </row>
    <row r="483" spans="1:8">
      <c r="A483"/>
      <c r="B483"/>
      <c r="C483"/>
      <c r="D483"/>
      <c r="E483" s="87"/>
      <c r="F483"/>
      <c r="G483"/>
      <c r="H483"/>
    </row>
    <row r="484" spans="1:8">
      <c r="A484"/>
      <c r="B484"/>
      <c r="C484"/>
      <c r="D484"/>
      <c r="E484" s="87"/>
      <c r="F484"/>
      <c r="G484"/>
      <c r="H484"/>
    </row>
    <row r="485" spans="1:8">
      <c r="A485"/>
      <c r="B485"/>
      <c r="C485"/>
      <c r="D485"/>
      <c r="E485" s="87"/>
      <c r="F485"/>
      <c r="G485"/>
      <c r="H485"/>
    </row>
    <row r="486" spans="1:8">
      <c r="A486"/>
      <c r="B486"/>
      <c r="C486"/>
      <c r="D486"/>
      <c r="E486" s="87"/>
      <c r="F486"/>
      <c r="G486"/>
      <c r="H486"/>
    </row>
    <row r="487" spans="1:8">
      <c r="A487"/>
      <c r="B487"/>
      <c r="C487"/>
      <c r="D487"/>
      <c r="E487" s="87"/>
      <c r="F487"/>
      <c r="G487"/>
      <c r="H487"/>
    </row>
    <row r="488" spans="1:8">
      <c r="A488"/>
      <c r="B488"/>
      <c r="C488"/>
      <c r="D488"/>
      <c r="E488" s="87"/>
      <c r="F488"/>
      <c r="G488"/>
      <c r="H488"/>
    </row>
    <row r="489" spans="1:8">
      <c r="A489"/>
      <c r="B489"/>
      <c r="C489"/>
      <c r="D489"/>
      <c r="E489" s="87"/>
      <c r="F489"/>
      <c r="G489"/>
      <c r="H489"/>
    </row>
    <row r="490" spans="1:8">
      <c r="A490"/>
      <c r="B490"/>
      <c r="C490"/>
      <c r="D490"/>
      <c r="E490" s="87"/>
      <c r="F490"/>
      <c r="G490"/>
      <c r="H490"/>
    </row>
    <row r="491" spans="1:8">
      <c r="A491"/>
      <c r="B491"/>
      <c r="C491"/>
      <c r="D491"/>
      <c r="E491" s="87"/>
      <c r="F491"/>
      <c r="G491"/>
      <c r="H491"/>
    </row>
    <row r="492" spans="1:8">
      <c r="A492"/>
      <c r="B492"/>
      <c r="C492"/>
      <c r="D492"/>
      <c r="E492" s="87"/>
      <c r="F492"/>
      <c r="G492"/>
      <c r="H492"/>
    </row>
    <row r="493" spans="1:8">
      <c r="A493"/>
      <c r="B493"/>
      <c r="C493"/>
      <c r="D493"/>
      <c r="E493" s="87"/>
      <c r="F493"/>
      <c r="G493"/>
      <c r="H493"/>
    </row>
    <row r="494" spans="1:8">
      <c r="A494"/>
      <c r="B494"/>
      <c r="C494"/>
      <c r="D494"/>
      <c r="E494" s="87"/>
      <c r="F494"/>
      <c r="G494"/>
      <c r="H494"/>
    </row>
    <row r="495" spans="1:8">
      <c r="A495"/>
      <c r="B495"/>
      <c r="C495"/>
      <c r="D495"/>
      <c r="E495" s="87"/>
      <c r="F495"/>
      <c r="G495"/>
      <c r="H495"/>
    </row>
    <row r="496" spans="1:8">
      <c r="A496"/>
      <c r="B496"/>
      <c r="C496"/>
      <c r="D496"/>
      <c r="E496" s="87"/>
      <c r="F496"/>
      <c r="G496"/>
      <c r="H496"/>
    </row>
    <row r="497" spans="1:8">
      <c r="A497"/>
      <c r="B497"/>
      <c r="C497"/>
      <c r="D497"/>
      <c r="E497" s="87"/>
      <c r="F497"/>
      <c r="G497"/>
      <c r="H497"/>
    </row>
    <row r="498" spans="1:8">
      <c r="A498"/>
      <c r="B498"/>
      <c r="C498"/>
      <c r="D498"/>
      <c r="E498" s="87"/>
      <c r="F498"/>
      <c r="G498"/>
      <c r="H498"/>
    </row>
    <row r="499" spans="1:8">
      <c r="A499"/>
      <c r="B499"/>
      <c r="C499"/>
      <c r="D499"/>
      <c r="E499" s="87"/>
      <c r="F499"/>
      <c r="G499"/>
      <c r="H499"/>
    </row>
    <row r="500" spans="1:8">
      <c r="A500"/>
      <c r="B500"/>
      <c r="C500"/>
      <c r="D500"/>
      <c r="E500" s="87"/>
      <c r="F500"/>
      <c r="G500"/>
      <c r="H500"/>
    </row>
    <row r="501" spans="1:8">
      <c r="A501"/>
      <c r="B501"/>
      <c r="C501"/>
      <c r="D501"/>
      <c r="E501" s="87"/>
      <c r="F501"/>
      <c r="G501"/>
      <c r="H501"/>
    </row>
    <row r="502" spans="1:8">
      <c r="A502"/>
      <c r="B502"/>
      <c r="C502"/>
      <c r="D502"/>
      <c r="E502" s="87"/>
      <c r="F502"/>
      <c r="G502"/>
      <c r="H502"/>
    </row>
    <row r="503" spans="1:8">
      <c r="A503"/>
      <c r="B503"/>
      <c r="C503"/>
      <c r="D503"/>
      <c r="E503" s="87"/>
      <c r="F503"/>
      <c r="G503"/>
      <c r="H503"/>
    </row>
    <row r="504" spans="1:8">
      <c r="A504"/>
      <c r="B504"/>
      <c r="C504"/>
      <c r="D504"/>
      <c r="E504" s="87"/>
      <c r="F504"/>
      <c r="G504"/>
      <c r="H504"/>
    </row>
    <row r="505" spans="1:8">
      <c r="A505"/>
      <c r="B505"/>
      <c r="C505"/>
      <c r="D505"/>
      <c r="E505" s="87"/>
      <c r="F505"/>
      <c r="G505"/>
      <c r="H505"/>
    </row>
    <row r="506" spans="1:8">
      <c r="A506"/>
      <c r="B506"/>
      <c r="C506"/>
      <c r="D506"/>
      <c r="E506" s="87"/>
      <c r="F506"/>
      <c r="G506"/>
      <c r="H506"/>
    </row>
    <row r="507" spans="1:8">
      <c r="A507"/>
      <c r="B507"/>
      <c r="C507"/>
      <c r="D507"/>
      <c r="E507" s="87"/>
      <c r="F507"/>
      <c r="G507"/>
      <c r="H507"/>
    </row>
    <row r="508" spans="1:8">
      <c r="A508"/>
      <c r="B508"/>
      <c r="C508"/>
      <c r="D508"/>
      <c r="E508" s="87"/>
      <c r="F508"/>
      <c r="G508"/>
      <c r="H508"/>
    </row>
    <row r="509" spans="1:8">
      <c r="A509"/>
      <c r="B509"/>
      <c r="C509"/>
      <c r="D509"/>
      <c r="E509" s="87"/>
      <c r="F509"/>
      <c r="G509"/>
      <c r="H509"/>
    </row>
    <row r="510" spans="1:8">
      <c r="A510"/>
      <c r="B510"/>
      <c r="C510"/>
      <c r="D510"/>
      <c r="E510" s="87"/>
      <c r="F510"/>
      <c r="G510"/>
      <c r="H510"/>
    </row>
    <row r="511" spans="1:8">
      <c r="A511"/>
      <c r="B511"/>
      <c r="C511"/>
      <c r="D511"/>
      <c r="E511" s="87"/>
      <c r="F511"/>
      <c r="G511"/>
      <c r="H511"/>
    </row>
    <row r="512" spans="1:8">
      <c r="A512"/>
      <c r="B512"/>
      <c r="C512"/>
      <c r="D512"/>
      <c r="E512" s="87"/>
      <c r="F512"/>
      <c r="G512"/>
      <c r="H512"/>
    </row>
    <row r="513" spans="1:8">
      <c r="A513"/>
      <c r="B513"/>
      <c r="C513"/>
      <c r="D513"/>
      <c r="E513" s="87"/>
      <c r="F513"/>
      <c r="G513"/>
      <c r="H513"/>
    </row>
    <row r="514" spans="1:8">
      <c r="A514"/>
      <c r="B514"/>
      <c r="C514"/>
      <c r="D514"/>
      <c r="E514" s="87"/>
      <c r="F514"/>
      <c r="G514"/>
      <c r="H514"/>
    </row>
    <row r="515" spans="1:8">
      <c r="A515"/>
      <c r="B515"/>
      <c r="C515"/>
      <c r="D515"/>
      <c r="E515" s="87"/>
      <c r="F515"/>
      <c r="G515"/>
      <c r="H515"/>
    </row>
    <row r="516" spans="1:8">
      <c r="A516"/>
      <c r="B516"/>
      <c r="C516"/>
      <c r="D516"/>
      <c r="E516" s="87"/>
      <c r="F516"/>
      <c r="G516"/>
      <c r="H516"/>
    </row>
    <row r="517" spans="1:8">
      <c r="A517"/>
      <c r="B517"/>
      <c r="C517"/>
      <c r="D517"/>
      <c r="E517" s="87"/>
      <c r="F517"/>
      <c r="G517"/>
      <c r="H517"/>
    </row>
    <row r="518" spans="1:8">
      <c r="A518"/>
      <c r="B518"/>
      <c r="C518"/>
      <c r="D518"/>
      <c r="E518" s="87"/>
      <c r="F518"/>
      <c r="G518"/>
      <c r="H518"/>
    </row>
    <row r="519" spans="1:8">
      <c r="A519"/>
      <c r="B519"/>
      <c r="C519"/>
      <c r="D519"/>
      <c r="E519" s="87"/>
      <c r="F519"/>
      <c r="G519"/>
      <c r="H519"/>
    </row>
    <row r="520" spans="1:8">
      <c r="A520"/>
      <c r="B520"/>
      <c r="C520"/>
      <c r="D520"/>
      <c r="E520" s="87"/>
      <c r="F520"/>
      <c r="G520"/>
      <c r="H520"/>
    </row>
    <row r="521" spans="1:8">
      <c r="A521"/>
      <c r="B521"/>
      <c r="C521"/>
      <c r="D521"/>
      <c r="E521" s="87"/>
      <c r="F521"/>
      <c r="G521"/>
      <c r="H521"/>
    </row>
    <row r="522" spans="1:8">
      <c r="A522"/>
      <c r="B522"/>
      <c r="C522"/>
      <c r="D522"/>
      <c r="E522" s="87"/>
      <c r="F522"/>
      <c r="G522"/>
      <c r="H522"/>
    </row>
    <row r="523" spans="1:8">
      <c r="A523"/>
      <c r="B523"/>
      <c r="C523"/>
      <c r="D523"/>
      <c r="E523" s="87"/>
      <c r="F523"/>
      <c r="G523"/>
      <c r="H523"/>
    </row>
    <row r="524" spans="1:8">
      <c r="A524"/>
      <c r="B524"/>
      <c r="C524"/>
      <c r="D524"/>
      <c r="E524" s="87"/>
      <c r="F524"/>
      <c r="G524"/>
      <c r="H524"/>
    </row>
    <row r="525" spans="1:8">
      <c r="A525"/>
      <c r="B525"/>
      <c r="C525"/>
      <c r="D525"/>
      <c r="E525" s="87"/>
      <c r="F525"/>
      <c r="G525"/>
      <c r="H525"/>
    </row>
    <row r="526" spans="1:8">
      <c r="A526"/>
      <c r="B526"/>
      <c r="C526"/>
      <c r="D526"/>
      <c r="E526" s="87"/>
      <c r="F526"/>
      <c r="G526"/>
      <c r="H526"/>
    </row>
    <row r="527" spans="1:8">
      <c r="A527"/>
      <c r="B527"/>
      <c r="C527"/>
      <c r="D527"/>
      <c r="E527" s="87"/>
      <c r="F527"/>
      <c r="G527"/>
      <c r="H527"/>
    </row>
    <row r="528" spans="1:8">
      <c r="A528"/>
      <c r="B528"/>
      <c r="C528"/>
      <c r="D528"/>
      <c r="E528" s="87"/>
      <c r="F528"/>
      <c r="G528"/>
      <c r="H528"/>
    </row>
    <row r="529" spans="1:8">
      <c r="A529"/>
      <c r="B529"/>
      <c r="C529"/>
      <c r="D529"/>
      <c r="E529" s="87"/>
      <c r="F529"/>
      <c r="G529"/>
      <c r="H529"/>
    </row>
    <row r="530" spans="1:8">
      <c r="A530"/>
      <c r="B530"/>
      <c r="C530"/>
      <c r="D530"/>
      <c r="E530" s="87"/>
      <c r="F530"/>
      <c r="G530"/>
      <c r="H530"/>
    </row>
    <row r="531" spans="1:8">
      <c r="A531"/>
      <c r="B531"/>
      <c r="C531"/>
      <c r="D531"/>
      <c r="E531" s="87"/>
      <c r="F531"/>
      <c r="G531"/>
      <c r="H531"/>
    </row>
    <row r="532" spans="1:8">
      <c r="A532"/>
      <c r="B532"/>
      <c r="C532"/>
      <c r="D532"/>
      <c r="E532" s="87"/>
      <c r="F532"/>
      <c r="G532"/>
      <c r="H532"/>
    </row>
    <row r="533" spans="1:8">
      <c r="A533"/>
      <c r="B533"/>
      <c r="C533"/>
      <c r="D533"/>
      <c r="E533" s="87"/>
      <c r="F533"/>
      <c r="G533"/>
      <c r="H533"/>
    </row>
    <row r="534" spans="1:8">
      <c r="A534"/>
      <c r="B534"/>
      <c r="C534"/>
      <c r="D534"/>
      <c r="E534" s="87"/>
      <c r="F534"/>
      <c r="G534"/>
      <c r="H534"/>
    </row>
    <row r="535" spans="1:8">
      <c r="A535"/>
      <c r="B535"/>
      <c r="C535"/>
      <c r="D535"/>
      <c r="E535" s="87"/>
      <c r="F535"/>
      <c r="G535"/>
      <c r="H535"/>
    </row>
    <row r="536" spans="1:8">
      <c r="A536"/>
      <c r="B536"/>
      <c r="C536"/>
      <c r="D536"/>
      <c r="E536" s="87"/>
      <c r="F536"/>
      <c r="G536"/>
      <c r="H536"/>
    </row>
    <row r="537" spans="1:8">
      <c r="A537"/>
      <c r="B537"/>
      <c r="C537"/>
      <c r="D537"/>
      <c r="E537" s="87"/>
      <c r="F537"/>
      <c r="G537"/>
      <c r="H537"/>
    </row>
    <row r="538" spans="1:8">
      <c r="A538"/>
      <c r="B538"/>
      <c r="C538"/>
      <c r="D538"/>
      <c r="E538" s="87"/>
      <c r="F538"/>
      <c r="G538"/>
      <c r="H538"/>
    </row>
    <row r="539" spans="1:8">
      <c r="A539"/>
      <c r="B539"/>
      <c r="C539"/>
      <c r="D539"/>
      <c r="E539" s="87"/>
      <c r="F539"/>
      <c r="G539"/>
      <c r="H539"/>
    </row>
    <row r="540" spans="1:8">
      <c r="A540"/>
      <c r="B540"/>
      <c r="C540"/>
      <c r="D540"/>
      <c r="E540" s="87"/>
      <c r="F540"/>
      <c r="G540"/>
      <c r="H540"/>
    </row>
    <row r="541" spans="1:8">
      <c r="A541"/>
      <c r="B541"/>
      <c r="C541"/>
      <c r="D541"/>
      <c r="E541" s="87"/>
      <c r="F541"/>
      <c r="G541"/>
      <c r="H541"/>
    </row>
    <row r="542" spans="1:8">
      <c r="A542"/>
      <c r="B542"/>
      <c r="C542"/>
      <c r="D542"/>
      <c r="E542" s="87"/>
      <c r="F542"/>
      <c r="G542"/>
      <c r="H542"/>
    </row>
    <row r="543" spans="1:8">
      <c r="A543"/>
      <c r="B543"/>
      <c r="C543"/>
      <c r="D543"/>
      <c r="E543" s="87"/>
      <c r="F543"/>
      <c r="G543"/>
      <c r="H543"/>
    </row>
    <row r="544" spans="1:8">
      <c r="A544"/>
      <c r="B544"/>
      <c r="C544"/>
      <c r="D544"/>
      <c r="E544" s="87"/>
      <c r="F544"/>
      <c r="G544"/>
      <c r="H544"/>
    </row>
    <row r="545" spans="1:8">
      <c r="A545"/>
      <c r="B545"/>
      <c r="C545"/>
      <c r="D545"/>
      <c r="E545" s="87"/>
      <c r="F545"/>
      <c r="G545"/>
      <c r="H545"/>
    </row>
    <row r="546" spans="1:8">
      <c r="A546"/>
      <c r="B546"/>
      <c r="C546"/>
      <c r="D546"/>
      <c r="E546" s="87"/>
      <c r="F546"/>
      <c r="G546"/>
      <c r="H546"/>
    </row>
    <row r="547" spans="1:8">
      <c r="A547"/>
      <c r="B547"/>
      <c r="C547"/>
      <c r="D547"/>
      <c r="E547" s="87"/>
      <c r="F547"/>
      <c r="G547"/>
      <c r="H547"/>
    </row>
    <row r="548" spans="1:8">
      <c r="A548"/>
      <c r="B548"/>
      <c r="C548"/>
      <c r="D548"/>
      <c r="E548" s="87"/>
      <c r="F548"/>
      <c r="G548"/>
      <c r="H548"/>
    </row>
    <row r="549" spans="1:8">
      <c r="A549"/>
      <c r="B549"/>
      <c r="C549"/>
      <c r="D549"/>
      <c r="E549" s="87"/>
      <c r="F549"/>
      <c r="G549"/>
      <c r="H549"/>
    </row>
    <row r="550" spans="1:8">
      <c r="A550"/>
      <c r="B550"/>
      <c r="C550"/>
      <c r="D550"/>
      <c r="E550" s="87"/>
      <c r="F550"/>
      <c r="G550"/>
      <c r="H550"/>
    </row>
    <row r="551" spans="1:8">
      <c r="A551"/>
      <c r="B551"/>
      <c r="C551"/>
      <c r="D551"/>
      <c r="E551" s="87"/>
      <c r="F551"/>
      <c r="G551"/>
      <c r="H551"/>
    </row>
    <row r="552" spans="1:8">
      <c r="A552"/>
      <c r="B552"/>
      <c r="C552"/>
      <c r="D552"/>
      <c r="E552" s="87"/>
      <c r="F552"/>
      <c r="G552"/>
      <c r="H552"/>
    </row>
    <row r="553" spans="1:8">
      <c r="A553"/>
      <c r="B553"/>
      <c r="C553"/>
      <c r="D553"/>
      <c r="E553" s="87"/>
      <c r="F553"/>
      <c r="G553"/>
      <c r="H553"/>
    </row>
    <row r="554" spans="1:8">
      <c r="A554"/>
      <c r="B554"/>
      <c r="C554"/>
      <c r="D554"/>
      <c r="E554" s="87"/>
      <c r="F554"/>
      <c r="G554"/>
      <c r="H554"/>
    </row>
    <row r="555" spans="1:8">
      <c r="A555"/>
      <c r="B555"/>
      <c r="C555"/>
      <c r="D555"/>
      <c r="E555" s="87"/>
      <c r="F555"/>
      <c r="G555"/>
      <c r="H555"/>
    </row>
    <row r="556" spans="1:8">
      <c r="A556"/>
      <c r="B556"/>
      <c r="C556"/>
      <c r="D556"/>
      <c r="E556" s="87"/>
      <c r="F556"/>
      <c r="G556"/>
      <c r="H556"/>
    </row>
    <row r="557" spans="1:8">
      <c r="A557"/>
      <c r="B557"/>
      <c r="C557"/>
      <c r="D557"/>
      <c r="E557" s="87"/>
      <c r="F557"/>
      <c r="G557"/>
      <c r="H557"/>
    </row>
    <row r="558" spans="1:8">
      <c r="A558"/>
      <c r="B558"/>
      <c r="C558"/>
      <c r="D558"/>
      <c r="E558" s="87"/>
      <c r="F558"/>
      <c r="G558"/>
      <c r="H558"/>
    </row>
    <row r="559" spans="1:8">
      <c r="A559"/>
      <c r="B559"/>
      <c r="C559"/>
      <c r="D559"/>
      <c r="E559" s="87"/>
      <c r="F559"/>
      <c r="G559"/>
      <c r="H559"/>
    </row>
    <row r="560" spans="1:8">
      <c r="A560"/>
      <c r="B560"/>
      <c r="C560"/>
      <c r="D560"/>
      <c r="E560" s="87"/>
      <c r="F560"/>
      <c r="G560"/>
      <c r="H560"/>
    </row>
    <row r="561" spans="1:8">
      <c r="A561"/>
      <c r="B561"/>
      <c r="C561"/>
      <c r="D561"/>
      <c r="E561" s="87"/>
      <c r="F561"/>
      <c r="G561"/>
      <c r="H561"/>
    </row>
    <row r="562" spans="1:8">
      <c r="A562"/>
      <c r="B562"/>
      <c r="C562"/>
      <c r="D562"/>
      <c r="E562" s="87"/>
      <c r="F562"/>
      <c r="G562"/>
      <c r="H562"/>
    </row>
    <row r="563" spans="1:8">
      <c r="A563"/>
      <c r="B563"/>
      <c r="C563"/>
      <c r="D563"/>
      <c r="E563" s="87"/>
      <c r="F563"/>
      <c r="G563"/>
      <c r="H563"/>
    </row>
    <row r="564" spans="1:8">
      <c r="A564"/>
      <c r="B564"/>
      <c r="C564"/>
      <c r="D564"/>
      <c r="E564" s="87"/>
      <c r="F564"/>
      <c r="G564"/>
      <c r="H564"/>
    </row>
    <row r="565" spans="1:8">
      <c r="A565"/>
      <c r="B565"/>
      <c r="C565"/>
      <c r="D565"/>
      <c r="E565" s="87"/>
      <c r="F565"/>
      <c r="G565"/>
      <c r="H565"/>
    </row>
    <row r="566" spans="1:8">
      <c r="A566"/>
      <c r="B566"/>
      <c r="C566"/>
      <c r="D566"/>
      <c r="E566" s="87"/>
      <c r="F566"/>
      <c r="G566"/>
      <c r="H566"/>
    </row>
    <row r="567" spans="1:8">
      <c r="A567"/>
      <c r="B567"/>
      <c r="C567"/>
      <c r="D567"/>
      <c r="E567" s="87"/>
      <c r="F567"/>
      <c r="G567"/>
      <c r="H567"/>
    </row>
    <row r="568" spans="1:8">
      <c r="A568"/>
      <c r="B568"/>
      <c r="C568"/>
      <c r="D568"/>
      <c r="E568" s="87"/>
      <c r="F568"/>
      <c r="G568"/>
      <c r="H568"/>
    </row>
    <row r="569" spans="1:8">
      <c r="A569"/>
      <c r="B569"/>
      <c r="C569"/>
      <c r="D569"/>
      <c r="E569" s="87"/>
      <c r="F569"/>
      <c r="G569"/>
      <c r="H569"/>
    </row>
    <row r="570" spans="1:8">
      <c r="A570"/>
      <c r="B570"/>
      <c r="C570"/>
      <c r="D570"/>
      <c r="E570" s="87"/>
      <c r="F570"/>
      <c r="G570"/>
      <c r="H570"/>
    </row>
    <row r="571" spans="1:8">
      <c r="A571"/>
      <c r="B571"/>
      <c r="C571"/>
      <c r="D571"/>
      <c r="E571" s="87"/>
      <c r="F571"/>
      <c r="G571"/>
      <c r="H571"/>
    </row>
    <row r="572" spans="1:8">
      <c r="A572"/>
      <c r="B572"/>
      <c r="C572"/>
      <c r="D572"/>
      <c r="E572" s="87"/>
      <c r="F572"/>
      <c r="G572"/>
      <c r="H572"/>
    </row>
    <row r="573" spans="1:8">
      <c r="A573"/>
      <c r="B573"/>
      <c r="C573"/>
      <c r="D573"/>
      <c r="E573" s="87"/>
      <c r="F573"/>
      <c r="G573"/>
      <c r="H573"/>
    </row>
    <row r="574" spans="1:8">
      <c r="A574"/>
      <c r="B574"/>
      <c r="C574"/>
      <c r="D574"/>
      <c r="E574" s="87"/>
      <c r="F574"/>
      <c r="G574"/>
      <c r="H574"/>
    </row>
    <row r="575" spans="1:8">
      <c r="A575"/>
      <c r="B575"/>
      <c r="C575"/>
      <c r="D575"/>
      <c r="E575" s="87"/>
      <c r="F575"/>
      <c r="G575"/>
      <c r="H575"/>
    </row>
    <row r="576" spans="1:8">
      <c r="A576"/>
      <c r="B576"/>
      <c r="C576"/>
      <c r="D576"/>
      <c r="E576" s="87"/>
      <c r="F576"/>
      <c r="G576"/>
      <c r="H576"/>
    </row>
    <row r="577" spans="1:8">
      <c r="A577"/>
      <c r="B577"/>
      <c r="C577"/>
      <c r="D577"/>
      <c r="E577" s="87"/>
      <c r="F577"/>
      <c r="G577"/>
      <c r="H577"/>
    </row>
    <row r="578" spans="1:8">
      <c r="A578"/>
      <c r="B578"/>
      <c r="C578"/>
      <c r="D578"/>
      <c r="E578" s="87"/>
      <c r="F578"/>
      <c r="G578"/>
      <c r="H578"/>
    </row>
    <row r="579" spans="1:8">
      <c r="A579"/>
      <c r="B579"/>
      <c r="C579"/>
      <c r="D579"/>
      <c r="E579" s="87"/>
      <c r="F579"/>
      <c r="G579"/>
      <c r="H579"/>
    </row>
    <row r="580" spans="1:8">
      <c r="A580"/>
      <c r="B580"/>
      <c r="C580"/>
      <c r="D580"/>
      <c r="E580" s="87"/>
      <c r="F580"/>
      <c r="G580"/>
      <c r="H580"/>
    </row>
    <row r="581" spans="1:8">
      <c r="A581"/>
      <c r="B581"/>
      <c r="C581"/>
      <c r="D581"/>
      <c r="E581" s="87"/>
      <c r="F581"/>
      <c r="G581"/>
      <c r="H581"/>
    </row>
    <row r="582" spans="1:8">
      <c r="A582"/>
      <c r="B582"/>
      <c r="C582"/>
      <c r="D582"/>
      <c r="E582" s="87"/>
      <c r="F582"/>
      <c r="G582"/>
      <c r="H582"/>
    </row>
    <row r="583" spans="1:8">
      <c r="A583"/>
      <c r="B583"/>
      <c r="C583"/>
      <c r="D583"/>
      <c r="E583" s="87"/>
      <c r="F583"/>
      <c r="G583"/>
      <c r="H583"/>
    </row>
    <row r="584" spans="1:8">
      <c r="A584"/>
      <c r="B584"/>
      <c r="C584"/>
      <c r="D584"/>
      <c r="E584" s="87"/>
      <c r="F584"/>
      <c r="G584"/>
      <c r="H584"/>
    </row>
    <row r="585" spans="1:8">
      <c r="A585"/>
      <c r="B585"/>
      <c r="C585"/>
      <c r="D585"/>
      <c r="E585" s="87"/>
      <c r="F585"/>
      <c r="G585"/>
      <c r="H585"/>
    </row>
    <row r="586" spans="1:8">
      <c r="A586"/>
      <c r="B586"/>
      <c r="C586"/>
      <c r="D586"/>
      <c r="E586" s="87"/>
      <c r="F586"/>
      <c r="G586"/>
      <c r="H586"/>
    </row>
    <row r="587" spans="1:8">
      <c r="A587"/>
      <c r="B587"/>
      <c r="C587"/>
      <c r="D587"/>
      <c r="E587" s="87"/>
      <c r="F587"/>
      <c r="G587"/>
      <c r="H587"/>
    </row>
    <row r="588" spans="1:8">
      <c r="A588"/>
      <c r="B588"/>
      <c r="C588"/>
      <c r="D588"/>
      <c r="E588" s="87"/>
      <c r="F588"/>
      <c r="G588"/>
      <c r="H588"/>
    </row>
    <row r="589" spans="1:8">
      <c r="A589"/>
      <c r="B589"/>
      <c r="C589"/>
      <c r="D589"/>
      <c r="E589" s="87"/>
      <c r="F589"/>
      <c r="G589"/>
      <c r="H589"/>
    </row>
    <row r="590" spans="1:8">
      <c r="A590"/>
      <c r="B590"/>
      <c r="C590"/>
      <c r="D590"/>
      <c r="E590" s="87"/>
      <c r="F590"/>
      <c r="G590"/>
      <c r="H590"/>
    </row>
    <row r="591" spans="1:8">
      <c r="A591"/>
      <c r="B591"/>
      <c r="C591"/>
      <c r="D591"/>
      <c r="E591" s="87"/>
      <c r="F591"/>
      <c r="G591"/>
      <c r="H591"/>
    </row>
    <row r="592" spans="1:8">
      <c r="A592"/>
      <c r="B592"/>
      <c r="C592"/>
      <c r="D592"/>
      <c r="E592" s="87"/>
      <c r="F592"/>
      <c r="G592"/>
      <c r="H592"/>
    </row>
    <row r="593" spans="1:8">
      <c r="A593"/>
      <c r="B593"/>
      <c r="C593"/>
      <c r="D593"/>
      <c r="E593" s="87"/>
      <c r="F593"/>
      <c r="G593"/>
      <c r="H593"/>
    </row>
    <row r="594" spans="1:8">
      <c r="A594"/>
      <c r="B594"/>
      <c r="C594"/>
      <c r="D594"/>
      <c r="E594" s="87"/>
      <c r="F594"/>
      <c r="G594"/>
      <c r="H594"/>
    </row>
    <row r="595" spans="1:8">
      <c r="A595"/>
      <c r="B595"/>
      <c r="C595"/>
      <c r="D595"/>
      <c r="E595" s="87"/>
      <c r="F595"/>
      <c r="G595"/>
      <c r="H595"/>
    </row>
    <row r="596" spans="1:8">
      <c r="A596"/>
      <c r="B596"/>
      <c r="C596"/>
      <c r="D596"/>
      <c r="E596" s="87"/>
      <c r="F596"/>
      <c r="G596"/>
      <c r="H596"/>
    </row>
    <row r="597" spans="1:8">
      <c r="A597"/>
      <c r="B597"/>
      <c r="C597"/>
      <c r="D597"/>
      <c r="E597" s="87"/>
      <c r="F597"/>
      <c r="G597"/>
      <c r="H597"/>
    </row>
    <row r="598" spans="1:8">
      <c r="A598"/>
      <c r="B598"/>
      <c r="C598"/>
      <c r="D598"/>
      <c r="E598" s="87"/>
      <c r="F598"/>
      <c r="G598"/>
      <c r="H598"/>
    </row>
    <row r="599" spans="1:8">
      <c r="A599"/>
      <c r="B599"/>
      <c r="C599"/>
      <c r="D599"/>
      <c r="E599" s="87"/>
      <c r="F599"/>
      <c r="G599"/>
      <c r="H599"/>
    </row>
    <row r="600" spans="1:8">
      <c r="A600"/>
      <c r="B600"/>
      <c r="C600"/>
      <c r="D600"/>
      <c r="E600" s="87"/>
      <c r="F600"/>
      <c r="G600"/>
      <c r="H600"/>
    </row>
    <row r="601" spans="1:8">
      <c r="A601"/>
      <c r="B601"/>
      <c r="C601"/>
      <c r="D601"/>
      <c r="E601" s="87"/>
      <c r="F601"/>
      <c r="G601"/>
      <c r="H601"/>
    </row>
    <row r="602" spans="1:8">
      <c r="A602"/>
      <c r="B602"/>
      <c r="C602"/>
      <c r="D602"/>
      <c r="E602" s="87"/>
      <c r="F602"/>
      <c r="G602"/>
      <c r="H602"/>
    </row>
    <row r="603" spans="1:8">
      <c r="A603"/>
      <c r="B603"/>
      <c r="C603"/>
      <c r="D603"/>
      <c r="E603" s="87"/>
      <c r="F603"/>
      <c r="G603"/>
      <c r="H603"/>
    </row>
    <row r="604" spans="1:8">
      <c r="A604"/>
      <c r="B604"/>
      <c r="C604"/>
      <c r="D604"/>
      <c r="E604" s="87"/>
      <c r="F604"/>
      <c r="G604"/>
      <c r="H604"/>
    </row>
    <row r="605" spans="1:8">
      <c r="A605"/>
      <c r="B605"/>
      <c r="C605"/>
      <c r="D605"/>
      <c r="E605" s="87"/>
      <c r="F605"/>
      <c r="G605"/>
      <c r="H605"/>
    </row>
    <row r="606" spans="1:8">
      <c r="A606"/>
      <c r="B606"/>
      <c r="C606"/>
      <c r="D606"/>
      <c r="E606" s="87"/>
      <c r="F606"/>
      <c r="G606"/>
      <c r="H606"/>
    </row>
    <row r="607" spans="1:8">
      <c r="A607"/>
      <c r="B607"/>
      <c r="C607"/>
      <c r="D607"/>
      <c r="E607" s="87"/>
      <c r="F607"/>
      <c r="G607"/>
      <c r="H607"/>
    </row>
    <row r="608" spans="1:8">
      <c r="A608"/>
      <c r="B608"/>
      <c r="C608"/>
      <c r="D608"/>
      <c r="E608" s="87"/>
      <c r="F608"/>
      <c r="G608"/>
      <c r="H608"/>
    </row>
    <row r="609" spans="1:8">
      <c r="A609"/>
      <c r="B609"/>
      <c r="C609"/>
      <c r="D609"/>
      <c r="E609" s="87"/>
      <c r="F609"/>
      <c r="G609"/>
      <c r="H609"/>
    </row>
    <row r="610" spans="1:8">
      <c r="A610"/>
      <c r="B610"/>
      <c r="C610"/>
      <c r="D610"/>
      <c r="E610" s="87"/>
      <c r="F610"/>
      <c r="G610"/>
      <c r="H610"/>
    </row>
    <row r="611" spans="1:8">
      <c r="A611"/>
      <c r="B611"/>
      <c r="C611"/>
      <c r="D611"/>
      <c r="E611" s="87"/>
      <c r="F611"/>
      <c r="G611"/>
      <c r="H611"/>
    </row>
    <row r="612" spans="1:8">
      <c r="A612"/>
      <c r="B612"/>
      <c r="C612"/>
      <c r="D612"/>
      <c r="E612" s="87"/>
      <c r="F612"/>
      <c r="G612"/>
      <c r="H612"/>
    </row>
    <row r="613" spans="1:8">
      <c r="A613"/>
      <c r="B613"/>
      <c r="C613"/>
      <c r="D613"/>
      <c r="E613" s="87"/>
      <c r="F613"/>
      <c r="G613"/>
      <c r="H613"/>
    </row>
    <row r="614" spans="1:8">
      <c r="A614"/>
      <c r="B614"/>
      <c r="C614"/>
      <c r="D614"/>
      <c r="E614" s="87"/>
      <c r="F614"/>
      <c r="G614"/>
      <c r="H614"/>
    </row>
    <row r="615" spans="1:8">
      <c r="A615"/>
      <c r="B615"/>
      <c r="C615"/>
      <c r="D615"/>
      <c r="E615" s="87"/>
      <c r="F615"/>
      <c r="G615"/>
      <c r="H615"/>
    </row>
    <row r="616" spans="1:8">
      <c r="A616"/>
      <c r="B616"/>
      <c r="C616"/>
      <c r="D616"/>
      <c r="E616" s="87"/>
      <c r="F616"/>
      <c r="G616"/>
      <c r="H616"/>
    </row>
    <row r="617" spans="1:8">
      <c r="A617"/>
      <c r="B617"/>
      <c r="C617"/>
      <c r="D617"/>
      <c r="E617" s="87"/>
      <c r="F617"/>
      <c r="G617"/>
      <c r="H617"/>
    </row>
    <row r="618" spans="1:8">
      <c r="A618"/>
      <c r="B618"/>
      <c r="C618"/>
      <c r="D618"/>
      <c r="E618" s="87"/>
      <c r="F618"/>
      <c r="G618"/>
      <c r="H618"/>
    </row>
    <row r="619" spans="1:8">
      <c r="A619"/>
      <c r="B619"/>
      <c r="C619"/>
      <c r="D619"/>
      <c r="E619" s="87"/>
      <c r="F619"/>
      <c r="G619"/>
      <c r="H619"/>
    </row>
    <row r="620" spans="1:8">
      <c r="A620"/>
      <c r="B620"/>
      <c r="C620"/>
      <c r="D620"/>
      <c r="E620" s="87"/>
      <c r="F620"/>
      <c r="G620"/>
      <c r="H620"/>
    </row>
    <row r="621" spans="1:8">
      <c r="A621"/>
      <c r="B621"/>
      <c r="C621"/>
      <c r="D621"/>
      <c r="E621" s="87"/>
      <c r="F621"/>
      <c r="G621"/>
      <c r="H621"/>
    </row>
    <row r="622" spans="1:8">
      <c r="A622"/>
      <c r="B622"/>
      <c r="C622"/>
      <c r="D622"/>
      <c r="E622" s="87"/>
      <c r="F622"/>
      <c r="G622"/>
      <c r="H622"/>
    </row>
    <row r="623" spans="1:8">
      <c r="A623"/>
      <c r="B623"/>
      <c r="C623"/>
      <c r="D623"/>
      <c r="E623" s="87"/>
      <c r="F623"/>
      <c r="G623"/>
      <c r="H623"/>
    </row>
    <row r="624" spans="1:8">
      <c r="A624"/>
      <c r="B624"/>
      <c r="C624"/>
      <c r="D624"/>
      <c r="E624" s="87"/>
      <c r="F624"/>
      <c r="G624"/>
      <c r="H624"/>
    </row>
    <row r="625" spans="1:8">
      <c r="A625"/>
      <c r="B625"/>
      <c r="C625"/>
      <c r="D625"/>
      <c r="E625" s="87"/>
      <c r="F625"/>
      <c r="G625"/>
      <c r="H625"/>
    </row>
    <row r="626" spans="1:8">
      <c r="A626"/>
      <c r="B626"/>
      <c r="C626"/>
      <c r="D626"/>
      <c r="E626" s="87"/>
      <c r="F626"/>
      <c r="G626"/>
      <c r="H626"/>
    </row>
    <row r="627" spans="1:8">
      <c r="A627"/>
      <c r="B627"/>
      <c r="C627"/>
      <c r="D627"/>
      <c r="E627" s="87"/>
      <c r="F627"/>
      <c r="G627"/>
      <c r="H627"/>
    </row>
    <row r="628" spans="1:8">
      <c r="A628"/>
      <c r="B628"/>
      <c r="C628"/>
      <c r="D628"/>
      <c r="E628" s="87"/>
      <c r="F628"/>
      <c r="G628"/>
      <c r="H628"/>
    </row>
    <row r="629" spans="1:8">
      <c r="A629"/>
      <c r="B629"/>
      <c r="C629"/>
      <c r="D629"/>
      <c r="E629" s="87"/>
      <c r="F629"/>
      <c r="G629"/>
      <c r="H629"/>
    </row>
    <row r="630" spans="1:8">
      <c r="A630"/>
      <c r="B630"/>
      <c r="C630"/>
      <c r="D630"/>
      <c r="E630" s="87"/>
      <c r="F630"/>
      <c r="G630"/>
      <c r="H630"/>
    </row>
    <row r="631" spans="1:8">
      <c r="A631"/>
      <c r="B631"/>
      <c r="C631"/>
      <c r="D631"/>
      <c r="E631" s="87"/>
      <c r="F631"/>
      <c r="G631"/>
      <c r="H631"/>
    </row>
    <row r="632" spans="1:8">
      <c r="A632"/>
      <c r="B632"/>
      <c r="C632"/>
      <c r="D632"/>
      <c r="E632" s="87"/>
      <c r="F632"/>
      <c r="G632"/>
      <c r="H632"/>
    </row>
    <row r="633" spans="1:8">
      <c r="A633"/>
      <c r="B633"/>
      <c r="C633"/>
      <c r="D633"/>
      <c r="E633" s="87"/>
      <c r="F633"/>
      <c r="G633"/>
      <c r="H633"/>
    </row>
    <row r="634" spans="1:8">
      <c r="A634"/>
      <c r="B634"/>
      <c r="C634"/>
      <c r="D634"/>
      <c r="E634" s="87"/>
      <c r="F634"/>
      <c r="G634"/>
      <c r="H634"/>
    </row>
    <row r="635" spans="1:8">
      <c r="A635"/>
      <c r="B635"/>
      <c r="C635"/>
      <c r="D635"/>
      <c r="E635" s="87"/>
      <c r="F635"/>
      <c r="G635"/>
      <c r="H635"/>
    </row>
    <row r="636" spans="1:8">
      <c r="A636"/>
      <c r="B636"/>
      <c r="C636"/>
      <c r="D636"/>
      <c r="E636" s="87"/>
      <c r="F636"/>
      <c r="G636"/>
      <c r="H636"/>
    </row>
    <row r="637" spans="1:8">
      <c r="A637"/>
      <c r="B637"/>
      <c r="C637"/>
      <c r="D637"/>
      <c r="E637" s="87"/>
      <c r="F637"/>
      <c r="G637"/>
      <c r="H637"/>
    </row>
    <row r="638" spans="1:8">
      <c r="A638"/>
      <c r="B638"/>
      <c r="C638"/>
      <c r="D638"/>
      <c r="E638" s="87"/>
      <c r="F638"/>
      <c r="G638"/>
      <c r="H638"/>
    </row>
    <row r="639" spans="1:8">
      <c r="A639"/>
      <c r="B639"/>
      <c r="C639"/>
      <c r="D639"/>
      <c r="E639" s="87"/>
      <c r="F639"/>
      <c r="G639"/>
      <c r="H639"/>
    </row>
    <row r="640" spans="1:8">
      <c r="A640"/>
      <c r="B640"/>
      <c r="C640"/>
      <c r="D640"/>
      <c r="E640" s="87"/>
      <c r="F640"/>
      <c r="G640"/>
      <c r="H640"/>
    </row>
    <row r="641" spans="1:8">
      <c r="A641"/>
      <c r="B641"/>
      <c r="C641"/>
      <c r="D641"/>
      <c r="E641" s="87"/>
      <c r="F641"/>
      <c r="G641"/>
      <c r="H641"/>
    </row>
    <row r="642" spans="1:8">
      <c r="A642"/>
      <c r="B642"/>
      <c r="C642"/>
      <c r="D642"/>
      <c r="E642" s="87"/>
      <c r="F642"/>
      <c r="G642"/>
      <c r="H642"/>
    </row>
    <row r="643" spans="1:8">
      <c r="A643"/>
      <c r="B643"/>
      <c r="C643"/>
      <c r="D643"/>
      <c r="E643" s="87"/>
      <c r="F643"/>
      <c r="G643"/>
      <c r="H643"/>
    </row>
    <row r="644" spans="1:8">
      <c r="A644"/>
      <c r="B644"/>
      <c r="C644"/>
      <c r="D644"/>
      <c r="E644" s="87"/>
      <c r="F644"/>
      <c r="G644"/>
      <c r="H644"/>
    </row>
    <row r="645" spans="1:8">
      <c r="A645"/>
      <c r="B645"/>
      <c r="C645"/>
      <c r="D645"/>
      <c r="E645" s="87"/>
      <c r="F645"/>
      <c r="G645"/>
      <c r="H645"/>
    </row>
    <row r="646" spans="1:8">
      <c r="A646"/>
      <c r="B646"/>
      <c r="C646"/>
      <c r="D646"/>
      <c r="E646" s="87"/>
      <c r="F646"/>
      <c r="G646"/>
      <c r="H646"/>
    </row>
    <row r="647" spans="1:8">
      <c r="A647"/>
      <c r="B647"/>
      <c r="C647"/>
      <c r="D647"/>
      <c r="E647" s="87"/>
      <c r="F647"/>
      <c r="G647"/>
      <c r="H647"/>
    </row>
    <row r="648" spans="1:8">
      <c r="A648"/>
      <c r="B648"/>
      <c r="C648"/>
      <c r="D648"/>
      <c r="E648" s="87"/>
      <c r="F648"/>
      <c r="G648"/>
      <c r="H648"/>
    </row>
    <row r="649" spans="1:8">
      <c r="A649"/>
      <c r="B649"/>
      <c r="C649"/>
      <c r="D649"/>
      <c r="E649" s="87"/>
      <c r="F649"/>
      <c r="G649"/>
      <c r="H649"/>
    </row>
    <row r="650" spans="1:8">
      <c r="A650"/>
      <c r="B650"/>
      <c r="C650"/>
      <c r="D650"/>
      <c r="E650" s="87"/>
      <c r="F650"/>
      <c r="G650"/>
      <c r="H650"/>
    </row>
    <row r="651" spans="1:8">
      <c r="A651"/>
      <c r="B651"/>
      <c r="C651"/>
      <c r="D651"/>
      <c r="E651" s="87"/>
      <c r="F651"/>
      <c r="G651"/>
      <c r="H651"/>
    </row>
    <row r="652" spans="1:8">
      <c r="A652"/>
      <c r="B652"/>
      <c r="C652"/>
      <c r="D652"/>
      <c r="E652" s="87"/>
      <c r="F652"/>
      <c r="G652"/>
      <c r="H652"/>
    </row>
    <row r="653" spans="1:8">
      <c r="A653"/>
      <c r="B653"/>
      <c r="C653"/>
      <c r="D653"/>
      <c r="E653" s="87"/>
      <c r="F653"/>
      <c r="G653"/>
      <c r="H653"/>
    </row>
    <row r="654" spans="1:8">
      <c r="A654"/>
      <c r="B654"/>
      <c r="C654"/>
      <c r="D654"/>
      <c r="E654" s="87"/>
      <c r="F654"/>
      <c r="G654"/>
      <c r="H654"/>
    </row>
    <row r="655" spans="1:8">
      <c r="A655"/>
      <c r="B655"/>
      <c r="C655"/>
      <c r="D655"/>
      <c r="E655" s="87"/>
      <c r="F655"/>
      <c r="G655"/>
      <c r="H655"/>
    </row>
    <row r="656" spans="1:8">
      <c r="A656"/>
      <c r="B656"/>
      <c r="C656"/>
      <c r="D656"/>
      <c r="E656" s="87"/>
      <c r="F656"/>
      <c r="G656"/>
      <c r="H656"/>
    </row>
    <row r="657" spans="1:8">
      <c r="A657"/>
      <c r="B657"/>
      <c r="C657"/>
      <c r="D657"/>
      <c r="E657" s="87"/>
      <c r="F657"/>
      <c r="G657"/>
      <c r="H657"/>
    </row>
    <row r="658" spans="1:8">
      <c r="A658"/>
      <c r="B658"/>
      <c r="C658"/>
      <c r="D658"/>
      <c r="E658" s="87"/>
      <c r="F658"/>
      <c r="G658"/>
      <c r="H658"/>
    </row>
    <row r="659" spans="1:8">
      <c r="A659"/>
      <c r="B659"/>
      <c r="C659"/>
      <c r="D659"/>
      <c r="E659" s="87"/>
      <c r="F659"/>
      <c r="G659"/>
      <c r="H659"/>
    </row>
    <row r="660" spans="1:8">
      <c r="A660"/>
      <c r="B660"/>
      <c r="C660"/>
      <c r="D660"/>
      <c r="E660" s="87"/>
      <c r="F660"/>
      <c r="G660"/>
      <c r="H660"/>
    </row>
    <row r="661" spans="1:8">
      <c r="A661"/>
      <c r="B661"/>
      <c r="C661"/>
      <c r="D661"/>
      <c r="E661" s="87"/>
      <c r="F661"/>
      <c r="G661"/>
      <c r="H661"/>
    </row>
    <row r="662" spans="1:8">
      <c r="A662"/>
      <c r="B662"/>
      <c r="C662"/>
      <c r="D662"/>
      <c r="E662" s="87"/>
      <c r="F662"/>
      <c r="G662"/>
      <c r="H662"/>
    </row>
    <row r="663" spans="1:8">
      <c r="A663"/>
      <c r="B663"/>
      <c r="C663"/>
      <c r="D663"/>
      <c r="E663" s="87"/>
      <c r="F663"/>
      <c r="G663"/>
      <c r="H663"/>
    </row>
    <row r="664" spans="1:8">
      <c r="A664"/>
      <c r="B664"/>
      <c r="C664"/>
      <c r="D664"/>
      <c r="E664" s="87"/>
      <c r="F664"/>
      <c r="G664"/>
      <c r="H664"/>
    </row>
    <row r="665" spans="1:8">
      <c r="A665"/>
      <c r="B665"/>
      <c r="C665"/>
      <c r="D665"/>
      <c r="E665" s="87"/>
      <c r="F665"/>
      <c r="G665"/>
      <c r="H665"/>
    </row>
    <row r="666" spans="1:8">
      <c r="A666"/>
      <c r="B666"/>
      <c r="C666"/>
      <c r="D666"/>
      <c r="E666" s="87"/>
      <c r="F666"/>
      <c r="G666"/>
      <c r="H666"/>
    </row>
    <row r="667" spans="1:8">
      <c r="A667"/>
      <c r="B667"/>
      <c r="C667"/>
      <c r="D667"/>
      <c r="E667" s="87"/>
      <c r="F667"/>
      <c r="G667"/>
      <c r="H667"/>
    </row>
    <row r="668" spans="1:8">
      <c r="A668"/>
      <c r="B668"/>
      <c r="C668"/>
      <c r="D668"/>
      <c r="E668" s="87"/>
      <c r="F668"/>
      <c r="G668"/>
      <c r="H668"/>
    </row>
    <row r="669" spans="1:8">
      <c r="A669"/>
      <c r="B669"/>
      <c r="C669"/>
      <c r="D669"/>
      <c r="E669" s="87"/>
      <c r="F669"/>
      <c r="G669"/>
      <c r="H669"/>
    </row>
    <row r="670" spans="1:8">
      <c r="A670"/>
      <c r="B670"/>
      <c r="C670"/>
      <c r="D670"/>
      <c r="E670" s="87"/>
      <c r="F670"/>
      <c r="G670"/>
      <c r="H670"/>
    </row>
    <row r="671" spans="1:8">
      <c r="A671"/>
      <c r="B671"/>
      <c r="C671"/>
      <c r="D671"/>
      <c r="E671" s="87"/>
      <c r="F671"/>
      <c r="G671"/>
      <c r="H671"/>
    </row>
    <row r="672" spans="1:8">
      <c r="A672"/>
      <c r="B672"/>
      <c r="C672"/>
      <c r="D672"/>
      <c r="E672" s="87"/>
      <c r="F672"/>
      <c r="G672"/>
      <c r="H672"/>
    </row>
    <row r="673" spans="1:8">
      <c r="A673"/>
      <c r="B673"/>
      <c r="C673"/>
      <c r="D673"/>
      <c r="E673" s="87"/>
      <c r="F673"/>
      <c r="G673"/>
      <c r="H673"/>
    </row>
    <row r="674" spans="1:8">
      <c r="A674"/>
      <c r="B674"/>
      <c r="C674"/>
      <c r="D674"/>
      <c r="E674" s="87"/>
      <c r="F674"/>
      <c r="G674"/>
      <c r="H674"/>
    </row>
    <row r="675" spans="1:8">
      <c r="A675"/>
      <c r="B675"/>
      <c r="C675"/>
      <c r="D675"/>
      <c r="E675" s="87"/>
      <c r="F675"/>
      <c r="G675"/>
      <c r="H675"/>
    </row>
    <row r="676" spans="1:8">
      <c r="A676"/>
      <c r="B676"/>
      <c r="C676"/>
      <c r="D676"/>
      <c r="E676" s="87"/>
      <c r="F676"/>
      <c r="G676"/>
      <c r="H676"/>
    </row>
    <row r="677" spans="1:8">
      <c r="A677"/>
      <c r="B677"/>
      <c r="C677"/>
      <c r="D677"/>
      <c r="E677" s="87"/>
      <c r="F677"/>
      <c r="G677"/>
      <c r="H677"/>
    </row>
    <row r="678" spans="1:8">
      <c r="A678"/>
      <c r="B678"/>
      <c r="C678"/>
      <c r="D678"/>
      <c r="E678" s="87"/>
      <c r="F678"/>
      <c r="G678"/>
      <c r="H678"/>
    </row>
    <row r="679" spans="1:8">
      <c r="A679"/>
      <c r="B679"/>
      <c r="C679"/>
      <c r="D679"/>
      <c r="E679" s="87"/>
      <c r="F679"/>
      <c r="G679"/>
      <c r="H679"/>
    </row>
    <row r="680" spans="1:8">
      <c r="A680"/>
      <c r="B680"/>
      <c r="C680"/>
      <c r="D680"/>
      <c r="E680" s="87"/>
      <c r="F680"/>
      <c r="G680"/>
      <c r="H680"/>
    </row>
    <row r="681" spans="1:8">
      <c r="A681"/>
      <c r="B681"/>
      <c r="C681"/>
      <c r="D681"/>
      <c r="E681" s="87"/>
      <c r="F681"/>
      <c r="G681"/>
      <c r="H681"/>
    </row>
    <row r="682" spans="1:8">
      <c r="A682"/>
      <c r="B682"/>
      <c r="C682"/>
      <c r="D682"/>
      <c r="E682" s="87"/>
      <c r="F682"/>
      <c r="G682"/>
      <c r="H682"/>
    </row>
    <row r="683" spans="1:8">
      <c r="A683"/>
      <c r="B683"/>
      <c r="C683"/>
      <c r="D683"/>
      <c r="E683" s="87"/>
      <c r="F683"/>
      <c r="G683"/>
      <c r="H683"/>
    </row>
    <row r="684" spans="1:8">
      <c r="A684"/>
      <c r="B684"/>
      <c r="C684"/>
      <c r="D684"/>
      <c r="E684" s="87"/>
      <c r="F684"/>
      <c r="G684"/>
      <c r="H684"/>
    </row>
    <row r="685" spans="1:8">
      <c r="A685"/>
      <c r="B685"/>
      <c r="C685"/>
      <c r="D685"/>
      <c r="E685" s="87"/>
      <c r="F685"/>
      <c r="G685"/>
      <c r="H685"/>
    </row>
    <row r="686" spans="1:8">
      <c r="A686"/>
      <c r="B686"/>
      <c r="C686"/>
      <c r="D686"/>
      <c r="E686" s="87"/>
      <c r="F686"/>
      <c r="G686"/>
      <c r="H686"/>
    </row>
    <row r="687" spans="1:8">
      <c r="A687"/>
      <c r="B687"/>
      <c r="C687"/>
      <c r="D687"/>
      <c r="E687" s="87"/>
      <c r="F687"/>
      <c r="G687"/>
      <c r="H687"/>
    </row>
    <row r="688" spans="1:8">
      <c r="A688"/>
      <c r="B688"/>
      <c r="C688"/>
      <c r="D688"/>
      <c r="E688" s="87"/>
      <c r="F688"/>
      <c r="G688"/>
      <c r="H688"/>
    </row>
    <row r="689" spans="1:8">
      <c r="A689"/>
      <c r="B689"/>
      <c r="C689"/>
      <c r="D689"/>
      <c r="E689" s="87"/>
      <c r="F689"/>
      <c r="G689"/>
      <c r="H689"/>
    </row>
    <row r="690" spans="1:8">
      <c r="A690"/>
      <c r="B690"/>
      <c r="C690"/>
      <c r="D690"/>
      <c r="E690" s="87"/>
      <c r="F690"/>
      <c r="G690"/>
      <c r="H690"/>
    </row>
    <row r="691" spans="1:8">
      <c r="A691"/>
      <c r="B691"/>
      <c r="C691"/>
      <c r="D691"/>
      <c r="E691" s="87"/>
      <c r="F691"/>
      <c r="G691"/>
      <c r="H691"/>
    </row>
    <row r="692" spans="1:8">
      <c r="A692"/>
      <c r="B692"/>
      <c r="C692"/>
      <c r="D692"/>
      <c r="E692" s="87"/>
      <c r="F692"/>
      <c r="G692"/>
      <c r="H692"/>
    </row>
    <row r="693" spans="1:8">
      <c r="A693"/>
      <c r="B693"/>
      <c r="C693"/>
      <c r="D693"/>
      <c r="E693" s="87"/>
      <c r="F693"/>
      <c r="G693"/>
      <c r="H693"/>
    </row>
    <row r="694" spans="1:8">
      <c r="A694"/>
      <c r="B694"/>
      <c r="C694"/>
      <c r="D694"/>
      <c r="E694" s="87"/>
      <c r="F694"/>
      <c r="G694"/>
      <c r="H694"/>
    </row>
    <row r="695" spans="1:8">
      <c r="A695"/>
      <c r="B695"/>
      <c r="C695"/>
      <c r="D695"/>
      <c r="E695" s="87"/>
      <c r="F695"/>
      <c r="G695"/>
      <c r="H695"/>
    </row>
    <row r="696" spans="1:8">
      <c r="A696"/>
      <c r="B696"/>
      <c r="C696"/>
      <c r="D696"/>
      <c r="E696" s="87"/>
      <c r="F696"/>
      <c r="G696"/>
      <c r="H696"/>
    </row>
    <row r="697" spans="1:8">
      <c r="A697"/>
      <c r="B697"/>
      <c r="C697"/>
      <c r="D697"/>
      <c r="E697" s="87"/>
      <c r="F697"/>
      <c r="G697"/>
      <c r="H697"/>
    </row>
    <row r="698" spans="1:8">
      <c r="A698"/>
      <c r="B698"/>
      <c r="C698"/>
      <c r="D698"/>
      <c r="E698" s="87"/>
      <c r="F698"/>
      <c r="G698"/>
      <c r="H698"/>
    </row>
    <row r="699" spans="1:8">
      <c r="A699"/>
      <c r="B699"/>
      <c r="C699"/>
      <c r="D699"/>
      <c r="E699" s="87"/>
      <c r="F699"/>
      <c r="G699"/>
      <c r="H699"/>
    </row>
    <row r="700" spans="1:8">
      <c r="A700"/>
      <c r="B700"/>
      <c r="C700"/>
      <c r="D700"/>
      <c r="E700" s="87"/>
      <c r="F700"/>
      <c r="G700"/>
      <c r="H700"/>
    </row>
    <row r="701" spans="1:8">
      <c r="A701"/>
      <c r="B701"/>
      <c r="C701"/>
      <c r="D701"/>
      <c r="E701" s="87"/>
      <c r="F701"/>
      <c r="G701"/>
      <c r="H701"/>
    </row>
    <row r="702" spans="1:8">
      <c r="A702"/>
      <c r="B702"/>
      <c r="C702"/>
      <c r="D702"/>
      <c r="E702" s="87"/>
      <c r="F702"/>
      <c r="G702"/>
      <c r="H702"/>
    </row>
    <row r="703" spans="1:8">
      <c r="A703"/>
      <c r="B703"/>
      <c r="C703"/>
      <c r="D703"/>
      <c r="E703" s="87"/>
      <c r="F703"/>
      <c r="G703"/>
      <c r="H703"/>
    </row>
    <row r="704" spans="1:8">
      <c r="A704"/>
      <c r="B704"/>
      <c r="C704"/>
      <c r="D704"/>
      <c r="E704" s="87"/>
      <c r="F704"/>
      <c r="G704"/>
      <c r="H704"/>
    </row>
    <row r="705" spans="1:8">
      <c r="A705"/>
      <c r="B705"/>
      <c r="C705"/>
      <c r="D705"/>
      <c r="E705" s="87"/>
      <c r="F705"/>
      <c r="G705"/>
      <c r="H705"/>
    </row>
    <row r="706" spans="1:8">
      <c r="A706"/>
      <c r="B706"/>
      <c r="C706"/>
      <c r="D706"/>
      <c r="E706" s="87"/>
      <c r="F706"/>
      <c r="G706"/>
      <c r="H706"/>
    </row>
    <row r="707" spans="1:8">
      <c r="A707"/>
      <c r="B707"/>
      <c r="C707"/>
      <c r="D707"/>
      <c r="E707" s="87"/>
      <c r="F707"/>
      <c r="G707"/>
      <c r="H707"/>
    </row>
    <row r="708" spans="1:8">
      <c r="A708"/>
      <c r="B708"/>
      <c r="C708"/>
      <c r="D708"/>
      <c r="E708" s="87"/>
      <c r="F708"/>
      <c r="G708"/>
      <c r="H708"/>
    </row>
    <row r="709" spans="1:8">
      <c r="A709"/>
      <c r="B709"/>
      <c r="C709"/>
      <c r="D709"/>
      <c r="E709" s="87"/>
      <c r="F709"/>
      <c r="G709"/>
      <c r="H709"/>
    </row>
    <row r="710" spans="1:8">
      <c r="A710"/>
      <c r="B710"/>
      <c r="C710"/>
      <c r="D710"/>
      <c r="E710" s="87"/>
      <c r="F710"/>
      <c r="G710"/>
      <c r="H710"/>
    </row>
    <row r="711" spans="1:8">
      <c r="A711"/>
      <c r="B711"/>
      <c r="C711"/>
      <c r="D711"/>
      <c r="E711" s="87"/>
      <c r="F711"/>
      <c r="G711"/>
      <c r="H711"/>
    </row>
    <row r="712" spans="1:8">
      <c r="A712"/>
      <c r="B712"/>
      <c r="C712"/>
      <c r="D712"/>
      <c r="E712" s="87"/>
      <c r="F712"/>
      <c r="G712"/>
      <c r="H712"/>
    </row>
    <row r="713" spans="1:8">
      <c r="A713"/>
      <c r="B713"/>
      <c r="C713"/>
      <c r="D713"/>
      <c r="E713" s="87"/>
      <c r="F713"/>
      <c r="G713"/>
      <c r="H713"/>
    </row>
    <row r="714" spans="1:8">
      <c r="A714"/>
      <c r="B714"/>
      <c r="C714"/>
      <c r="D714"/>
      <c r="E714" s="87"/>
      <c r="F714"/>
      <c r="G714"/>
      <c r="H714"/>
    </row>
    <row r="715" spans="1:8">
      <c r="A715"/>
      <c r="B715"/>
      <c r="C715"/>
      <c r="D715"/>
      <c r="E715" s="87"/>
      <c r="F715"/>
      <c r="G715"/>
      <c r="H715"/>
    </row>
    <row r="716" spans="1:8">
      <c r="A716"/>
      <c r="B716"/>
      <c r="C716"/>
      <c r="D716"/>
      <c r="E716" s="87"/>
      <c r="F716"/>
      <c r="G716"/>
      <c r="H716"/>
    </row>
    <row r="717" spans="1:8">
      <c r="A717"/>
      <c r="B717"/>
      <c r="C717"/>
      <c r="D717"/>
      <c r="E717" s="87"/>
      <c r="F717"/>
      <c r="G717"/>
      <c r="H717"/>
    </row>
    <row r="718" spans="1:8">
      <c r="A718"/>
      <c r="B718"/>
      <c r="C718"/>
      <c r="D718"/>
      <c r="E718" s="87"/>
      <c r="F718"/>
      <c r="G718"/>
      <c r="H718"/>
    </row>
    <row r="719" spans="1:8">
      <c r="A719"/>
      <c r="B719"/>
      <c r="C719"/>
      <c r="D719"/>
      <c r="E719" s="87"/>
      <c r="F719"/>
      <c r="G719"/>
      <c r="H719"/>
    </row>
    <row r="720" spans="1:8">
      <c r="A720"/>
      <c r="B720"/>
      <c r="C720"/>
      <c r="D720"/>
      <c r="E720" s="87"/>
      <c r="F720"/>
      <c r="G720"/>
      <c r="H720"/>
    </row>
    <row r="721" spans="1:8">
      <c r="A721"/>
      <c r="B721"/>
      <c r="C721"/>
      <c r="D721"/>
      <c r="E721" s="87"/>
      <c r="F721"/>
      <c r="G721"/>
      <c r="H721"/>
    </row>
    <row r="722" spans="1:8">
      <c r="A722"/>
      <c r="B722"/>
      <c r="C722"/>
      <c r="D722"/>
      <c r="E722" s="87"/>
      <c r="F722"/>
      <c r="G722"/>
      <c r="H722"/>
    </row>
    <row r="723" spans="1:8">
      <c r="A723"/>
      <c r="B723"/>
      <c r="C723"/>
      <c r="D723"/>
      <c r="E723" s="87"/>
      <c r="F723"/>
      <c r="G723"/>
      <c r="H723"/>
    </row>
    <row r="724" spans="1:8">
      <c r="A724"/>
      <c r="B724"/>
      <c r="C724"/>
      <c r="D724"/>
      <c r="E724" s="87"/>
      <c r="F724"/>
      <c r="G724"/>
      <c r="H724"/>
    </row>
    <row r="725" spans="1:8">
      <c r="A725"/>
      <c r="B725"/>
      <c r="C725"/>
      <c r="D725"/>
      <c r="E725" s="87"/>
      <c r="F725"/>
      <c r="G725"/>
      <c r="H725"/>
    </row>
    <row r="726" spans="1:8">
      <c r="A726"/>
      <c r="B726"/>
      <c r="C726"/>
      <c r="D726"/>
      <c r="E726" s="87"/>
      <c r="F726"/>
      <c r="G726"/>
      <c r="H726"/>
    </row>
    <row r="727" spans="1:8">
      <c r="A727"/>
      <c r="B727"/>
      <c r="C727"/>
      <c r="D727"/>
      <c r="E727" s="87"/>
      <c r="F727"/>
      <c r="G727"/>
      <c r="H727"/>
    </row>
    <row r="728" spans="1:8">
      <c r="A728"/>
      <c r="B728"/>
      <c r="C728"/>
      <c r="D728"/>
      <c r="E728" s="87"/>
      <c r="F728"/>
      <c r="G728"/>
      <c r="H728"/>
    </row>
    <row r="729" spans="1:8">
      <c r="A729"/>
      <c r="B729"/>
      <c r="C729"/>
      <c r="D729"/>
      <c r="E729" s="87"/>
      <c r="F729"/>
      <c r="G729"/>
      <c r="H729"/>
    </row>
    <row r="730" spans="1:8">
      <c r="A730"/>
      <c r="B730"/>
      <c r="C730"/>
      <c r="D730"/>
      <c r="E730" s="87"/>
      <c r="F730"/>
      <c r="G730"/>
      <c r="H730"/>
    </row>
    <row r="731" spans="1:8">
      <c r="A731"/>
      <c r="B731"/>
      <c r="C731"/>
      <c r="D731"/>
      <c r="E731" s="87"/>
      <c r="F731"/>
      <c r="G731"/>
      <c r="H731"/>
    </row>
    <row r="732" spans="1:8">
      <c r="A732"/>
      <c r="B732"/>
      <c r="C732"/>
      <c r="D732"/>
      <c r="E732" s="87"/>
      <c r="F732"/>
      <c r="G732"/>
      <c r="H732"/>
    </row>
    <row r="733" spans="1:8">
      <c r="A733"/>
      <c r="B733"/>
      <c r="C733"/>
      <c r="D733"/>
      <c r="E733" s="87"/>
      <c r="F733"/>
      <c r="G733"/>
      <c r="H733"/>
    </row>
    <row r="734" spans="1:8">
      <c r="A734"/>
      <c r="B734"/>
      <c r="C734"/>
      <c r="D734"/>
      <c r="E734" s="87"/>
      <c r="F734"/>
      <c r="G734"/>
      <c r="H734"/>
    </row>
    <row r="735" spans="1:8">
      <c r="A735"/>
      <c r="B735"/>
      <c r="C735"/>
      <c r="D735"/>
      <c r="E735" s="87"/>
      <c r="F735"/>
      <c r="G735"/>
      <c r="H735"/>
    </row>
    <row r="736" spans="1:8">
      <c r="A736"/>
      <c r="B736"/>
      <c r="C736"/>
      <c r="D736"/>
      <c r="E736" s="87"/>
      <c r="F736"/>
      <c r="G736"/>
      <c r="H736"/>
    </row>
    <row r="737" spans="1:8">
      <c r="A737"/>
      <c r="B737"/>
      <c r="C737"/>
      <c r="D737"/>
      <c r="E737" s="87"/>
      <c r="F737"/>
      <c r="G737"/>
      <c r="H737"/>
    </row>
    <row r="738" spans="1:8">
      <c r="A738"/>
      <c r="B738"/>
      <c r="C738"/>
      <c r="D738"/>
      <c r="E738" s="87"/>
      <c r="F738"/>
      <c r="G738"/>
      <c r="H738"/>
    </row>
    <row r="739" spans="1:8">
      <c r="A739"/>
      <c r="B739"/>
      <c r="C739"/>
      <c r="D739"/>
      <c r="E739" s="87"/>
      <c r="F739"/>
      <c r="G739"/>
      <c r="H739"/>
    </row>
    <row r="740" spans="1:8">
      <c r="A740"/>
      <c r="B740"/>
      <c r="C740"/>
      <c r="D740"/>
      <c r="E740" s="87"/>
      <c r="F740"/>
      <c r="G740"/>
      <c r="H740"/>
    </row>
    <row r="741" spans="1:8">
      <c r="A741"/>
      <c r="B741"/>
      <c r="C741"/>
      <c r="D741"/>
      <c r="E741" s="87"/>
      <c r="F741"/>
      <c r="G741"/>
      <c r="H741"/>
    </row>
    <row r="742" spans="1:8">
      <c r="A742"/>
      <c r="B742"/>
      <c r="C742"/>
      <c r="D742"/>
      <c r="E742" s="87"/>
      <c r="F742"/>
      <c r="G742"/>
      <c r="H742"/>
    </row>
    <row r="743" spans="1:8">
      <c r="A743"/>
      <c r="B743"/>
      <c r="C743"/>
      <c r="D743"/>
      <c r="E743" s="87"/>
      <c r="F743"/>
      <c r="G743"/>
      <c r="H743"/>
    </row>
    <row r="744" spans="1:8">
      <c r="A744"/>
      <c r="B744"/>
      <c r="C744"/>
      <c r="D744"/>
      <c r="E744" s="87"/>
      <c r="F744"/>
      <c r="G744"/>
      <c r="H744"/>
    </row>
    <row r="745" spans="1:8">
      <c r="A745"/>
      <c r="B745"/>
      <c r="C745"/>
      <c r="D745"/>
      <c r="E745" s="87"/>
      <c r="F745"/>
      <c r="G745"/>
      <c r="H745"/>
    </row>
    <row r="746" spans="1:8">
      <c r="A746"/>
      <c r="B746"/>
      <c r="C746"/>
      <c r="D746"/>
      <c r="E746" s="87"/>
      <c r="F746"/>
      <c r="G746"/>
      <c r="H746"/>
    </row>
    <row r="747" spans="1:8">
      <c r="A747"/>
      <c r="B747"/>
      <c r="C747"/>
      <c r="D747"/>
      <c r="E747" s="87"/>
      <c r="F747"/>
      <c r="G747"/>
      <c r="H747"/>
    </row>
    <row r="748" spans="1:8">
      <c r="A748"/>
      <c r="B748"/>
      <c r="C748"/>
      <c r="D748"/>
      <c r="E748" s="87"/>
      <c r="F748"/>
      <c r="G748"/>
      <c r="H748"/>
    </row>
    <row r="749" spans="1:8">
      <c r="A749"/>
      <c r="B749"/>
      <c r="C749"/>
      <c r="D749"/>
      <c r="E749" s="87"/>
      <c r="F749"/>
      <c r="G749"/>
      <c r="H749"/>
    </row>
    <row r="750" spans="1:8">
      <c r="A750"/>
      <c r="B750"/>
      <c r="C750"/>
      <c r="D750"/>
      <c r="E750" s="87"/>
      <c r="F750"/>
      <c r="G750"/>
      <c r="H750"/>
    </row>
    <row r="751" spans="1:8">
      <c r="A751"/>
      <c r="B751"/>
      <c r="C751"/>
      <c r="D751"/>
      <c r="E751" s="87"/>
      <c r="F751"/>
      <c r="G751"/>
      <c r="H751"/>
    </row>
    <row r="752" spans="1:8">
      <c r="A752"/>
      <c r="B752"/>
      <c r="C752"/>
      <c r="D752"/>
      <c r="E752" s="87"/>
      <c r="F752"/>
      <c r="G752"/>
      <c r="H752"/>
    </row>
    <row r="753" spans="1:8">
      <c r="A753"/>
      <c r="B753"/>
      <c r="C753"/>
      <c r="D753"/>
      <c r="E753" s="87"/>
      <c r="F753"/>
      <c r="G753"/>
      <c r="H753"/>
    </row>
    <row r="754" spans="1:8">
      <c r="A754"/>
      <c r="B754"/>
      <c r="C754"/>
      <c r="D754"/>
      <c r="E754" s="87"/>
      <c r="F754"/>
      <c r="G754"/>
      <c r="H754"/>
    </row>
    <row r="755" spans="1:8">
      <c r="A755"/>
      <c r="B755"/>
      <c r="C755"/>
      <c r="D755"/>
      <c r="E755" s="87"/>
      <c r="F755"/>
      <c r="G755"/>
      <c r="H755"/>
    </row>
    <row r="756" spans="1:8">
      <c r="A756"/>
      <c r="B756"/>
      <c r="C756"/>
      <c r="D756"/>
      <c r="E756" s="87"/>
      <c r="F756"/>
      <c r="G756"/>
      <c r="H756"/>
    </row>
    <row r="757" spans="1:8">
      <c r="A757"/>
      <c r="B757"/>
      <c r="C757"/>
      <c r="D757"/>
      <c r="E757" s="87"/>
      <c r="F757"/>
      <c r="G757"/>
      <c r="H757"/>
    </row>
    <row r="758" spans="1:8">
      <c r="A758"/>
      <c r="B758"/>
      <c r="C758"/>
      <c r="D758"/>
      <c r="E758" s="87"/>
      <c r="F758"/>
      <c r="G758"/>
      <c r="H758"/>
    </row>
    <row r="759" spans="1:8">
      <c r="A759"/>
      <c r="B759"/>
      <c r="C759"/>
      <c r="D759"/>
      <c r="E759" s="87"/>
      <c r="F759"/>
      <c r="G759"/>
      <c r="H759"/>
    </row>
    <row r="760" spans="1:8">
      <c r="A760"/>
      <c r="B760"/>
      <c r="C760"/>
      <c r="D760"/>
      <c r="E760" s="87"/>
      <c r="F760"/>
      <c r="G760"/>
      <c r="H760"/>
    </row>
    <row r="761" spans="1:8">
      <c r="A761"/>
      <c r="B761"/>
      <c r="C761"/>
      <c r="D761"/>
      <c r="E761" s="87"/>
      <c r="F761"/>
      <c r="G761"/>
      <c r="H761"/>
    </row>
    <row r="762" spans="1:8">
      <c r="A762"/>
      <c r="B762"/>
      <c r="C762"/>
      <c r="D762"/>
      <c r="E762" s="87"/>
      <c r="F762"/>
      <c r="G762"/>
      <c r="H762"/>
    </row>
    <row r="763" spans="1:8">
      <c r="A763"/>
      <c r="B763"/>
      <c r="C763"/>
      <c r="D763"/>
      <c r="E763" s="87"/>
      <c r="F763"/>
      <c r="G763"/>
      <c r="H763"/>
    </row>
    <row r="764" spans="1:8">
      <c r="A764"/>
      <c r="B764"/>
      <c r="C764"/>
      <c r="D764"/>
      <c r="E764" s="87"/>
      <c r="F764"/>
      <c r="G764"/>
      <c r="H764"/>
    </row>
    <row r="765" spans="1:8">
      <c r="A765"/>
      <c r="B765"/>
      <c r="C765"/>
      <c r="D765"/>
      <c r="E765" s="87"/>
      <c r="F765"/>
      <c r="G765"/>
      <c r="H765"/>
    </row>
    <row r="766" spans="1:8">
      <c r="A766"/>
      <c r="B766"/>
      <c r="C766"/>
      <c r="D766"/>
      <c r="E766" s="87"/>
      <c r="F766"/>
      <c r="G766"/>
      <c r="H766"/>
    </row>
    <row r="767" spans="1:8">
      <c r="A767"/>
      <c r="B767"/>
      <c r="C767"/>
      <c r="D767"/>
      <c r="E767" s="87"/>
      <c r="F767"/>
      <c r="G767"/>
      <c r="H767"/>
    </row>
    <row r="768" spans="1:8">
      <c r="A768"/>
      <c r="B768"/>
      <c r="C768"/>
      <c r="D768"/>
      <c r="E768" s="87"/>
      <c r="F768"/>
      <c r="G768"/>
      <c r="H768"/>
    </row>
    <row r="769" spans="1:8">
      <c r="A769"/>
      <c r="B769"/>
      <c r="C769"/>
      <c r="D769"/>
      <c r="E769" s="87"/>
      <c r="F769"/>
      <c r="G769"/>
      <c r="H769"/>
    </row>
    <row r="770" spans="1:8">
      <c r="A770"/>
      <c r="B770"/>
      <c r="C770"/>
      <c r="D770"/>
      <c r="E770" s="87"/>
      <c r="F770"/>
      <c r="G770"/>
      <c r="H770"/>
    </row>
    <row r="771" spans="1:8">
      <c r="A771"/>
      <c r="B771"/>
      <c r="C771"/>
      <c r="D771"/>
      <c r="E771" s="87"/>
      <c r="F771"/>
      <c r="G771"/>
      <c r="H771"/>
    </row>
    <row r="772" spans="1:8">
      <c r="A772"/>
      <c r="B772"/>
      <c r="C772"/>
      <c r="D772"/>
      <c r="E772" s="87"/>
      <c r="F772"/>
      <c r="G772"/>
      <c r="H772"/>
    </row>
    <row r="773" spans="1:8">
      <c r="A773"/>
      <c r="B773"/>
      <c r="C773"/>
      <c r="D773"/>
      <c r="E773" s="87"/>
      <c r="F773"/>
      <c r="G773"/>
      <c r="H773"/>
    </row>
    <row r="774" spans="1:8">
      <c r="A774"/>
      <c r="B774"/>
      <c r="C774"/>
      <c r="D774"/>
      <c r="E774" s="87"/>
      <c r="F774"/>
      <c r="G774"/>
      <c r="H774"/>
    </row>
    <row r="775" spans="1:8">
      <c r="A775"/>
      <c r="B775"/>
      <c r="C775"/>
      <c r="D775"/>
      <c r="E775" s="87"/>
      <c r="F775"/>
      <c r="G775"/>
      <c r="H775"/>
    </row>
    <row r="776" spans="1:8">
      <c r="A776"/>
      <c r="B776"/>
      <c r="C776"/>
      <c r="D776"/>
      <c r="E776" s="87"/>
      <c r="F776"/>
      <c r="G776"/>
      <c r="H776"/>
    </row>
    <row r="777" spans="1:8">
      <c r="A777"/>
      <c r="B777"/>
      <c r="C777"/>
      <c r="D777"/>
      <c r="E777" s="87"/>
      <c r="F777"/>
      <c r="G777"/>
      <c r="H777"/>
    </row>
    <row r="778" spans="1:8">
      <c r="A778"/>
      <c r="B778"/>
      <c r="C778"/>
      <c r="D778"/>
      <c r="E778" s="87"/>
      <c r="F778"/>
      <c r="G778"/>
      <c r="H778"/>
    </row>
    <row r="779" spans="1:8">
      <c r="A779"/>
      <c r="B779"/>
      <c r="C779"/>
      <c r="D779"/>
      <c r="E779" s="87"/>
      <c r="F779"/>
      <c r="G779"/>
      <c r="H779"/>
    </row>
    <row r="780" spans="1:8">
      <c r="A780"/>
      <c r="B780"/>
      <c r="C780"/>
      <c r="D780"/>
      <c r="E780" s="87"/>
      <c r="F780"/>
      <c r="G780"/>
      <c r="H780"/>
    </row>
    <row r="781" spans="1:8">
      <c r="A781"/>
      <c r="B781"/>
      <c r="C781"/>
      <c r="D781"/>
      <c r="E781" s="87"/>
      <c r="F781"/>
      <c r="G781"/>
      <c r="H781"/>
    </row>
    <row r="782" spans="1:8">
      <c r="A782"/>
      <c r="B782"/>
      <c r="C782"/>
      <c r="D782"/>
      <c r="E782" s="87"/>
      <c r="F782"/>
      <c r="G782"/>
      <c r="H782"/>
    </row>
    <row r="783" spans="1:8">
      <c r="A783"/>
      <c r="B783"/>
      <c r="C783"/>
      <c r="D783"/>
      <c r="E783" s="87"/>
      <c r="F783"/>
      <c r="G783"/>
      <c r="H783"/>
    </row>
    <row r="784" spans="1:8">
      <c r="A784"/>
      <c r="B784"/>
      <c r="C784"/>
      <c r="D784"/>
      <c r="E784" s="87"/>
      <c r="F784"/>
      <c r="G784"/>
      <c r="H784"/>
    </row>
    <row r="785" spans="1:8">
      <c r="A785"/>
      <c r="B785"/>
      <c r="C785"/>
      <c r="D785"/>
      <c r="E785" s="87"/>
      <c r="F785"/>
      <c r="G785"/>
      <c r="H785"/>
    </row>
    <row r="786" spans="1:8">
      <c r="A786"/>
      <c r="B786"/>
      <c r="C786"/>
      <c r="D786"/>
      <c r="E786" s="87"/>
      <c r="F786"/>
      <c r="G786"/>
      <c r="H786"/>
    </row>
    <row r="787" spans="1:8">
      <c r="A787"/>
      <c r="B787"/>
      <c r="C787"/>
      <c r="D787"/>
      <c r="E787" s="87"/>
      <c r="F787"/>
      <c r="G787"/>
      <c r="H787"/>
    </row>
    <row r="788" spans="1:8">
      <c r="A788"/>
      <c r="B788"/>
      <c r="C788"/>
      <c r="D788"/>
      <c r="E788" s="87"/>
      <c r="F788"/>
      <c r="G788"/>
      <c r="H788"/>
    </row>
    <row r="789" spans="1:8">
      <c r="A789"/>
      <c r="B789"/>
      <c r="C789"/>
      <c r="D789"/>
      <c r="E789" s="87"/>
      <c r="F789"/>
      <c r="G789"/>
      <c r="H789"/>
    </row>
    <row r="790" spans="1:8">
      <c r="A790"/>
      <c r="B790"/>
      <c r="C790"/>
      <c r="D790"/>
      <c r="E790" s="87"/>
      <c r="F790"/>
      <c r="G790"/>
      <c r="H790"/>
    </row>
    <row r="791" spans="1:8">
      <c r="A791"/>
      <c r="B791"/>
      <c r="C791"/>
      <c r="D791"/>
      <c r="E791" s="87"/>
      <c r="F791"/>
      <c r="G791"/>
      <c r="H791"/>
    </row>
    <row r="792" spans="1:8">
      <c r="A792"/>
      <c r="B792"/>
      <c r="C792"/>
      <c r="D792"/>
      <c r="E792" s="87"/>
      <c r="F792"/>
      <c r="G792"/>
      <c r="H792"/>
    </row>
    <row r="793" spans="1:8">
      <c r="A793"/>
      <c r="B793"/>
      <c r="C793"/>
      <c r="D793"/>
      <c r="E793" s="87"/>
      <c r="F793"/>
      <c r="G793"/>
      <c r="H793"/>
    </row>
    <row r="794" spans="1:8">
      <c r="A794"/>
      <c r="B794"/>
      <c r="C794"/>
      <c r="D794"/>
      <c r="E794" s="87"/>
      <c r="F794"/>
      <c r="G794"/>
      <c r="H794"/>
    </row>
    <row r="795" spans="1:8">
      <c r="A795"/>
      <c r="B795"/>
      <c r="C795"/>
      <c r="D795"/>
      <c r="E795" s="87"/>
      <c r="F795"/>
      <c r="G795"/>
      <c r="H795"/>
    </row>
    <row r="796" spans="1:8">
      <c r="A796"/>
      <c r="B796"/>
      <c r="C796"/>
      <c r="D796"/>
      <c r="E796" s="87"/>
      <c r="F796"/>
      <c r="G796"/>
      <c r="H796"/>
    </row>
    <row r="797" spans="1:8">
      <c r="A797"/>
      <c r="B797"/>
      <c r="C797"/>
      <c r="D797"/>
      <c r="E797" s="87"/>
      <c r="F797"/>
      <c r="G797"/>
      <c r="H797"/>
    </row>
    <row r="798" spans="1:8">
      <c r="A798"/>
      <c r="B798"/>
      <c r="C798"/>
      <c r="D798"/>
      <c r="E798" s="87"/>
      <c r="F798"/>
      <c r="G798"/>
      <c r="H798"/>
    </row>
    <row r="799" spans="1:8">
      <c r="A799"/>
      <c r="B799"/>
      <c r="C799"/>
      <c r="D799"/>
      <c r="E799" s="87"/>
      <c r="F799"/>
      <c r="G799"/>
      <c r="H799"/>
    </row>
    <row r="800" spans="1:8">
      <c r="A800"/>
      <c r="B800"/>
      <c r="C800"/>
      <c r="D800"/>
      <c r="E800" s="87"/>
      <c r="F800"/>
      <c r="G800"/>
      <c r="H800"/>
    </row>
    <row r="801" spans="1:8">
      <c r="A801"/>
      <c r="B801"/>
      <c r="C801"/>
      <c r="D801"/>
      <c r="E801" s="87"/>
      <c r="F801"/>
      <c r="G801"/>
      <c r="H801"/>
    </row>
    <row r="802" spans="1:8">
      <c r="A802"/>
      <c r="B802"/>
      <c r="C802"/>
      <c r="D802"/>
      <c r="E802" s="87"/>
      <c r="F802"/>
      <c r="G802"/>
      <c r="H802"/>
    </row>
    <row r="803" spans="1:8">
      <c r="A803"/>
      <c r="B803"/>
      <c r="C803"/>
      <c r="D803"/>
      <c r="E803" s="87"/>
      <c r="F803"/>
      <c r="G803"/>
      <c r="H803"/>
    </row>
    <row r="804" spans="1:8">
      <c r="A804"/>
      <c r="B804"/>
      <c r="C804"/>
      <c r="D804"/>
      <c r="E804" s="87"/>
      <c r="F804"/>
      <c r="G804"/>
      <c r="H804"/>
    </row>
    <row r="805" spans="1:8">
      <c r="A805"/>
      <c r="B805"/>
      <c r="C805"/>
      <c r="D805"/>
      <c r="E805" s="87"/>
      <c r="F805"/>
      <c r="G805"/>
      <c r="H805"/>
    </row>
    <row r="806" spans="1:8">
      <c r="A806"/>
      <c r="B806"/>
      <c r="C806"/>
      <c r="D806"/>
      <c r="E806" s="87"/>
      <c r="F806"/>
      <c r="G806"/>
      <c r="H806"/>
    </row>
    <row r="807" spans="1:8">
      <c r="A807"/>
      <c r="B807"/>
      <c r="C807"/>
      <c r="D807"/>
      <c r="E807" s="87"/>
      <c r="F807"/>
      <c r="G807"/>
      <c r="H807"/>
    </row>
    <row r="808" spans="1:8">
      <c r="A808"/>
      <c r="B808"/>
      <c r="C808"/>
      <c r="D808"/>
      <c r="E808" s="87"/>
      <c r="F808"/>
      <c r="G808"/>
      <c r="H808"/>
    </row>
    <row r="809" spans="1:8">
      <c r="A809"/>
      <c r="B809"/>
      <c r="C809"/>
      <c r="D809"/>
      <c r="E809" s="87"/>
      <c r="F809"/>
      <c r="G809"/>
      <c r="H809"/>
    </row>
    <row r="810" spans="1:8">
      <c r="A810"/>
      <c r="B810"/>
      <c r="C810"/>
      <c r="D810"/>
      <c r="E810" s="87"/>
      <c r="F810"/>
      <c r="G810"/>
      <c r="H810"/>
    </row>
    <row r="811" spans="1:8">
      <c r="A811"/>
      <c r="B811"/>
      <c r="C811"/>
      <c r="D811"/>
      <c r="E811" s="87"/>
      <c r="F811"/>
      <c r="G811"/>
      <c r="H811"/>
    </row>
    <row r="812" spans="1:8">
      <c r="A812"/>
      <c r="B812"/>
      <c r="C812"/>
      <c r="D812"/>
      <c r="E812" s="87"/>
      <c r="F812"/>
      <c r="G812"/>
      <c r="H812"/>
    </row>
    <row r="813" spans="1:8">
      <c r="A813"/>
      <c r="B813"/>
      <c r="C813"/>
      <c r="D813"/>
      <c r="E813" s="87"/>
      <c r="F813"/>
      <c r="G813"/>
      <c r="H813"/>
    </row>
    <row r="814" spans="1:8">
      <c r="A814"/>
      <c r="B814"/>
      <c r="C814"/>
      <c r="D814"/>
      <c r="E814" s="87"/>
      <c r="F814"/>
      <c r="G814"/>
      <c r="H814"/>
    </row>
    <row r="815" spans="1:8">
      <c r="A815"/>
      <c r="B815"/>
      <c r="C815"/>
      <c r="D815"/>
      <c r="E815" s="87"/>
      <c r="F815"/>
      <c r="G815"/>
      <c r="H815"/>
    </row>
    <row r="816" spans="1:8">
      <c r="A816"/>
      <c r="B816"/>
      <c r="C816"/>
      <c r="D816"/>
      <c r="E816" s="87"/>
      <c r="F816"/>
      <c r="G816"/>
      <c r="H816"/>
    </row>
    <row r="817" spans="1:8">
      <c r="A817"/>
      <c r="B817"/>
      <c r="C817"/>
      <c r="D817"/>
      <c r="E817" s="87"/>
      <c r="F817"/>
      <c r="G817"/>
      <c r="H817"/>
    </row>
    <row r="818" spans="1:8">
      <c r="A818"/>
      <c r="B818"/>
      <c r="C818"/>
      <c r="D818"/>
      <c r="E818" s="87"/>
      <c r="F818"/>
      <c r="G818"/>
      <c r="H818"/>
    </row>
    <row r="819" spans="1:8">
      <c r="A819"/>
      <c r="B819"/>
      <c r="C819"/>
      <c r="D819"/>
      <c r="E819" s="87"/>
      <c r="F819"/>
      <c r="G819"/>
      <c r="H819"/>
    </row>
    <row r="820" spans="1:8">
      <c r="A820"/>
      <c r="B820"/>
      <c r="C820"/>
      <c r="D820"/>
      <c r="E820" s="87"/>
      <c r="F820"/>
      <c r="G820"/>
      <c r="H820"/>
    </row>
    <row r="821" spans="1:8">
      <c r="A821"/>
      <c r="B821"/>
      <c r="C821"/>
      <c r="D821"/>
      <c r="E821" s="87"/>
      <c r="F821"/>
      <c r="G821"/>
      <c r="H821"/>
    </row>
    <row r="822" spans="1:8">
      <c r="A822"/>
      <c r="B822"/>
      <c r="C822"/>
      <c r="D822"/>
      <c r="E822" s="87"/>
      <c r="F822"/>
      <c r="G822"/>
      <c r="H822"/>
    </row>
    <row r="823" spans="1:8">
      <c r="A823"/>
      <c r="B823"/>
      <c r="C823"/>
      <c r="D823"/>
      <c r="E823" s="87"/>
      <c r="F823"/>
      <c r="G823"/>
      <c r="H823"/>
    </row>
    <row r="824" spans="1:8">
      <c r="A824"/>
      <c r="B824"/>
      <c r="C824"/>
      <c r="D824"/>
      <c r="E824" s="87"/>
      <c r="F824"/>
      <c r="G824"/>
      <c r="H824"/>
    </row>
    <row r="825" spans="1:8">
      <c r="A825"/>
      <c r="B825"/>
      <c r="C825"/>
      <c r="D825"/>
      <c r="E825" s="87"/>
      <c r="F825"/>
      <c r="G825"/>
      <c r="H825"/>
    </row>
    <row r="826" spans="1:8">
      <c r="A826"/>
      <c r="B826"/>
      <c r="C826"/>
      <c r="D826"/>
      <c r="E826" s="87"/>
      <c r="F826"/>
      <c r="G826"/>
      <c r="H826"/>
    </row>
    <row r="827" spans="1:8">
      <c r="A827"/>
      <c r="B827"/>
      <c r="C827"/>
      <c r="D827"/>
      <c r="E827" s="87"/>
      <c r="F827"/>
      <c r="G827"/>
      <c r="H827"/>
    </row>
    <row r="828" spans="1:8">
      <c r="A828"/>
      <c r="B828"/>
      <c r="C828"/>
      <c r="D828"/>
      <c r="E828" s="87"/>
      <c r="F828"/>
      <c r="G828"/>
      <c r="H828"/>
    </row>
    <row r="829" spans="1:8">
      <c r="A829"/>
      <c r="B829"/>
      <c r="C829"/>
      <c r="D829"/>
      <c r="E829" s="87"/>
      <c r="F829"/>
      <c r="G829"/>
      <c r="H829"/>
    </row>
    <row r="830" spans="1:8">
      <c r="A830"/>
      <c r="B830"/>
      <c r="C830"/>
      <c r="D830"/>
      <c r="E830" s="87"/>
      <c r="F830"/>
      <c r="G830"/>
      <c r="H830"/>
    </row>
    <row r="831" spans="1:8">
      <c r="A831"/>
      <c r="B831"/>
      <c r="C831"/>
      <c r="D831"/>
      <c r="E831" s="87"/>
      <c r="F831"/>
      <c r="G831"/>
      <c r="H831"/>
    </row>
    <row r="832" spans="1:8">
      <c r="A832"/>
      <c r="B832"/>
      <c r="C832"/>
      <c r="D832"/>
      <c r="E832" s="87"/>
      <c r="F832"/>
      <c r="G832"/>
      <c r="H832"/>
    </row>
    <row r="833" spans="1:8">
      <c r="A833"/>
      <c r="B833"/>
      <c r="C833"/>
      <c r="D833"/>
      <c r="E833" s="87"/>
      <c r="F833"/>
      <c r="G833"/>
      <c r="H833"/>
    </row>
    <row r="834" spans="1:8">
      <c r="A834"/>
      <c r="B834"/>
      <c r="C834"/>
      <c r="D834"/>
      <c r="E834" s="87"/>
      <c r="F834"/>
      <c r="G834"/>
      <c r="H834"/>
    </row>
    <row r="835" spans="1:8">
      <c r="A835"/>
      <c r="B835"/>
      <c r="C835"/>
      <c r="D835"/>
      <c r="E835" s="87"/>
      <c r="F835"/>
      <c r="G835"/>
      <c r="H835"/>
    </row>
    <row r="836" spans="1:8">
      <c r="A836"/>
      <c r="B836"/>
      <c r="C836"/>
      <c r="D836"/>
      <c r="E836" s="87"/>
      <c r="F836"/>
      <c r="G836"/>
      <c r="H836"/>
    </row>
    <row r="837" spans="1:8">
      <c r="A837"/>
      <c r="B837"/>
      <c r="C837"/>
      <c r="D837"/>
      <c r="E837" s="87"/>
      <c r="F837"/>
      <c r="G837"/>
      <c r="H837"/>
    </row>
    <row r="838" spans="1:8">
      <c r="A838"/>
      <c r="B838"/>
      <c r="C838"/>
      <c r="D838"/>
      <c r="E838" s="87"/>
      <c r="F838"/>
      <c r="G838"/>
      <c r="H838"/>
    </row>
    <row r="839" spans="1:8">
      <c r="A839"/>
      <c r="B839"/>
      <c r="C839"/>
      <c r="D839"/>
      <c r="E839" s="87"/>
      <c r="F839"/>
      <c r="G839"/>
      <c r="H839"/>
    </row>
    <row r="840" spans="1:8">
      <c r="A840"/>
      <c r="B840"/>
      <c r="C840"/>
      <c r="D840"/>
      <c r="E840" s="87"/>
      <c r="F840"/>
      <c r="G840"/>
      <c r="H840"/>
    </row>
    <row r="841" spans="1:8">
      <c r="A841"/>
      <c r="B841"/>
      <c r="C841"/>
      <c r="D841"/>
      <c r="E841" s="87"/>
      <c r="F841"/>
      <c r="G841"/>
      <c r="H841"/>
    </row>
    <row r="842" spans="1:8">
      <c r="A842"/>
      <c r="B842"/>
      <c r="C842"/>
      <c r="D842"/>
      <c r="E842" s="87"/>
      <c r="F842"/>
      <c r="G842"/>
      <c r="H842"/>
    </row>
    <row r="843" spans="1:8">
      <c r="A843"/>
      <c r="B843"/>
      <c r="C843"/>
      <c r="D843"/>
      <c r="E843" s="87"/>
      <c r="F843"/>
      <c r="G843"/>
      <c r="H843"/>
    </row>
    <row r="844" spans="1:8">
      <c r="A844"/>
      <c r="B844"/>
      <c r="C844"/>
      <c r="D844"/>
      <c r="E844" s="87"/>
      <c r="F844"/>
      <c r="G844"/>
      <c r="H844"/>
    </row>
    <row r="845" spans="1:8">
      <c r="A845"/>
      <c r="B845"/>
      <c r="C845"/>
      <c r="D845"/>
      <c r="E845" s="87"/>
      <c r="F845"/>
      <c r="G845"/>
      <c r="H845"/>
    </row>
    <row r="846" spans="1:8">
      <c r="A846"/>
      <c r="B846"/>
      <c r="C846"/>
      <c r="D846"/>
      <c r="E846" s="87"/>
      <c r="F846"/>
      <c r="G846"/>
      <c r="H846"/>
    </row>
    <row r="847" spans="1:8">
      <c r="A847"/>
      <c r="B847"/>
      <c r="C847"/>
      <c r="D847"/>
      <c r="E847" s="87"/>
      <c r="F847"/>
      <c r="G847"/>
      <c r="H847"/>
    </row>
    <row r="848" spans="1:8">
      <c r="A848"/>
      <c r="B848"/>
      <c r="C848"/>
      <c r="D848"/>
      <c r="E848" s="87"/>
      <c r="F848"/>
      <c r="G848"/>
      <c r="H848"/>
    </row>
    <row r="849" spans="1:8">
      <c r="A849"/>
      <c r="B849"/>
      <c r="C849"/>
      <c r="D849"/>
      <c r="E849" s="87"/>
      <c r="F849"/>
      <c r="G849"/>
      <c r="H849"/>
    </row>
    <row r="850" spans="1:8">
      <c r="A850"/>
      <c r="B850"/>
      <c r="C850"/>
      <c r="D850"/>
      <c r="E850" s="87"/>
      <c r="F850"/>
      <c r="G850"/>
      <c r="H850"/>
    </row>
    <row r="851" spans="1:8">
      <c r="A851"/>
      <c r="B851"/>
      <c r="C851"/>
      <c r="D851"/>
      <c r="E851" s="87"/>
      <c r="F851"/>
      <c r="G851"/>
      <c r="H851"/>
    </row>
    <row r="852" spans="1:8">
      <c r="A852"/>
      <c r="B852"/>
      <c r="C852"/>
      <c r="D852"/>
      <c r="E852" s="87"/>
      <c r="F852"/>
      <c r="G852"/>
      <c r="H852"/>
    </row>
    <row r="853" spans="1:8">
      <c r="A853"/>
      <c r="B853"/>
      <c r="C853"/>
      <c r="D853"/>
      <c r="E853" s="87"/>
      <c r="F853"/>
      <c r="G853"/>
      <c r="H853"/>
    </row>
    <row r="854" spans="1:8">
      <c r="A854"/>
      <c r="B854"/>
      <c r="C854"/>
      <c r="D854"/>
      <c r="E854" s="87"/>
      <c r="F854"/>
      <c r="G854"/>
      <c r="H854"/>
    </row>
    <row r="855" spans="1:8">
      <c r="A855"/>
      <c r="B855"/>
      <c r="C855"/>
      <c r="D855"/>
      <c r="E855" s="87"/>
      <c r="F855"/>
      <c r="G855"/>
      <c r="H855"/>
    </row>
    <row r="856" spans="1:8">
      <c r="A856"/>
      <c r="B856"/>
      <c r="C856"/>
      <c r="D856"/>
      <c r="E856" s="87"/>
      <c r="F856"/>
      <c r="G856"/>
      <c r="H856"/>
    </row>
    <row r="857" spans="1:8">
      <c r="A857"/>
      <c r="B857"/>
      <c r="C857"/>
      <c r="D857"/>
      <c r="E857" s="87"/>
      <c r="F857"/>
      <c r="G857"/>
      <c r="H857"/>
    </row>
    <row r="858" spans="1:8">
      <c r="A858"/>
      <c r="B858"/>
      <c r="C858"/>
      <c r="D858"/>
      <c r="E858" s="87"/>
      <c r="F858"/>
      <c r="G858"/>
      <c r="H858"/>
    </row>
    <row r="859" spans="1:8">
      <c r="A859"/>
      <c r="B859"/>
      <c r="C859"/>
      <c r="D859"/>
      <c r="E859" s="87"/>
      <c r="F859"/>
      <c r="G859"/>
      <c r="H859"/>
    </row>
    <row r="860" spans="1:8">
      <c r="A860"/>
      <c r="B860"/>
      <c r="C860"/>
      <c r="D860"/>
      <c r="E860" s="87"/>
      <c r="F860"/>
      <c r="G860"/>
      <c r="H860"/>
    </row>
    <row r="861" spans="1:8">
      <c r="A861"/>
      <c r="B861"/>
      <c r="C861"/>
      <c r="D861"/>
      <c r="E861" s="87"/>
      <c r="F861"/>
      <c r="G861"/>
      <c r="H861"/>
    </row>
    <row r="862" spans="1:8">
      <c r="A862"/>
      <c r="B862"/>
      <c r="C862"/>
      <c r="D862"/>
      <c r="E862" s="87"/>
      <c r="F862"/>
      <c r="G862"/>
      <c r="H862"/>
    </row>
    <row r="863" spans="1:8">
      <c r="A863"/>
      <c r="B863"/>
      <c r="C863"/>
      <c r="D863"/>
      <c r="E863" s="87"/>
      <c r="F863"/>
      <c r="G863"/>
      <c r="H863"/>
    </row>
    <row r="864" spans="1:8">
      <c r="A864"/>
      <c r="B864"/>
      <c r="C864"/>
      <c r="D864"/>
      <c r="E864" s="87"/>
      <c r="F864"/>
      <c r="G864"/>
      <c r="H864"/>
    </row>
    <row r="865" spans="1:8">
      <c r="A865"/>
      <c r="B865"/>
      <c r="C865"/>
      <c r="D865"/>
      <c r="E865" s="87"/>
      <c r="F865"/>
      <c r="G865"/>
      <c r="H865"/>
    </row>
    <row r="866" spans="1:8">
      <c r="A866"/>
      <c r="B866"/>
      <c r="C866"/>
      <c r="D866"/>
      <c r="E866" s="87"/>
      <c r="F866"/>
      <c r="G866"/>
      <c r="H866"/>
    </row>
    <row r="867" spans="1:8">
      <c r="A867"/>
      <c r="B867"/>
      <c r="C867"/>
      <c r="D867"/>
      <c r="E867" s="87"/>
      <c r="F867"/>
      <c r="G867"/>
      <c r="H867"/>
    </row>
    <row r="868" spans="1:8">
      <c r="A868"/>
      <c r="B868"/>
      <c r="C868"/>
      <c r="D868"/>
      <c r="E868" s="87"/>
      <c r="F868"/>
      <c r="G868"/>
      <c r="H868"/>
    </row>
    <row r="869" spans="1:8">
      <c r="A869"/>
      <c r="B869"/>
      <c r="C869"/>
      <c r="D869"/>
      <c r="E869" s="87"/>
      <c r="F869"/>
      <c r="G869"/>
      <c r="H869"/>
    </row>
    <row r="870" spans="1:8">
      <c r="A870"/>
      <c r="B870"/>
      <c r="C870"/>
      <c r="D870"/>
      <c r="E870" s="87"/>
      <c r="F870"/>
      <c r="G870"/>
      <c r="H870"/>
    </row>
    <row r="871" spans="1:8">
      <c r="A871"/>
      <c r="B871"/>
      <c r="C871"/>
      <c r="D871"/>
      <c r="E871" s="87"/>
      <c r="F871"/>
      <c r="G871"/>
      <c r="H871"/>
    </row>
    <row r="872" spans="1:8">
      <c r="A872"/>
      <c r="B872"/>
      <c r="C872"/>
      <c r="D872"/>
      <c r="E872" s="87"/>
      <c r="F872"/>
      <c r="G872"/>
      <c r="H872"/>
    </row>
    <row r="873" spans="1:8">
      <c r="A873"/>
      <c r="B873"/>
      <c r="C873"/>
      <c r="D873"/>
      <c r="E873" s="87"/>
      <c r="F873"/>
      <c r="G873"/>
      <c r="H873"/>
    </row>
    <row r="874" spans="1:8">
      <c r="A874"/>
      <c r="B874"/>
      <c r="C874"/>
      <c r="D874"/>
      <c r="E874" s="87"/>
      <c r="F874"/>
      <c r="G874"/>
      <c r="H874"/>
    </row>
    <row r="875" spans="1:8">
      <c r="A875"/>
      <c r="B875"/>
      <c r="C875"/>
      <c r="D875"/>
      <c r="E875" s="87"/>
      <c r="F875"/>
      <c r="G875"/>
      <c r="H875"/>
    </row>
    <row r="876" spans="1:8">
      <c r="A876"/>
      <c r="B876"/>
      <c r="C876"/>
      <c r="D876"/>
      <c r="E876" s="87"/>
      <c r="F876"/>
      <c r="G876"/>
      <c r="H876"/>
    </row>
    <row r="877" spans="1:8">
      <c r="A877"/>
      <c r="B877"/>
      <c r="C877"/>
      <c r="D877"/>
      <c r="E877" s="87"/>
      <c r="F877"/>
      <c r="G877"/>
      <c r="H877"/>
    </row>
    <row r="878" spans="1:8">
      <c r="A878"/>
      <c r="B878"/>
      <c r="C878"/>
      <c r="D878"/>
      <c r="E878" s="87"/>
      <c r="F878"/>
      <c r="G878"/>
      <c r="H878"/>
    </row>
    <row r="879" spans="1:8">
      <c r="A879"/>
      <c r="B879"/>
      <c r="C879"/>
      <c r="D879"/>
      <c r="E879" s="87"/>
      <c r="F879"/>
      <c r="G879"/>
      <c r="H879"/>
    </row>
    <row r="880" spans="1:8">
      <c r="A880"/>
      <c r="B880"/>
      <c r="C880"/>
      <c r="D880"/>
      <c r="E880" s="87"/>
      <c r="F880"/>
      <c r="G880"/>
      <c r="H880"/>
    </row>
    <row r="881" spans="1:8">
      <c r="A881"/>
      <c r="B881"/>
      <c r="C881"/>
      <c r="D881"/>
      <c r="E881" s="87"/>
      <c r="F881"/>
      <c r="G881"/>
      <c r="H881"/>
    </row>
    <row r="882" spans="1:8">
      <c r="A882"/>
      <c r="B882"/>
      <c r="C882"/>
      <c r="D882"/>
      <c r="E882" s="87"/>
      <c r="F882"/>
      <c r="G882"/>
      <c r="H882"/>
    </row>
    <row r="883" spans="1:8">
      <c r="A883"/>
      <c r="B883"/>
      <c r="C883"/>
      <c r="D883"/>
      <c r="E883" s="87"/>
      <c r="F883"/>
      <c r="G883"/>
      <c r="H883"/>
    </row>
    <row r="884" spans="1:8">
      <c r="A884"/>
      <c r="B884"/>
      <c r="C884"/>
      <c r="D884"/>
      <c r="E884" s="87"/>
      <c r="F884"/>
      <c r="G884"/>
      <c r="H884"/>
    </row>
    <row r="885" spans="1:8">
      <c r="A885"/>
      <c r="B885"/>
      <c r="C885"/>
      <c r="D885"/>
      <c r="E885" s="87"/>
      <c r="F885"/>
      <c r="G885"/>
      <c r="H885"/>
    </row>
    <row r="886" spans="1:8">
      <c r="A886"/>
      <c r="B886"/>
      <c r="C886"/>
      <c r="D886"/>
      <c r="E886" s="87"/>
      <c r="F886"/>
      <c r="G886"/>
      <c r="H886"/>
    </row>
    <row r="887" spans="1:8">
      <c r="A887"/>
      <c r="B887"/>
      <c r="C887"/>
      <c r="D887"/>
      <c r="E887" s="87"/>
      <c r="F887"/>
      <c r="G887"/>
      <c r="H887"/>
    </row>
    <row r="888" spans="1:8">
      <c r="A888"/>
      <c r="B888"/>
      <c r="C888"/>
      <c r="D888"/>
      <c r="E888" s="87"/>
      <c r="F888"/>
      <c r="G888"/>
      <c r="H888"/>
    </row>
    <row r="889" spans="1:8">
      <c r="A889"/>
      <c r="B889"/>
      <c r="C889"/>
      <c r="D889"/>
      <c r="E889" s="87"/>
      <c r="F889"/>
      <c r="G889"/>
      <c r="H889"/>
    </row>
    <row r="890" spans="1:8">
      <c r="A890"/>
      <c r="B890"/>
      <c r="C890"/>
      <c r="D890"/>
      <c r="E890" s="87"/>
      <c r="F890"/>
      <c r="G890"/>
      <c r="H890"/>
    </row>
    <row r="891" spans="1:8">
      <c r="A891"/>
      <c r="B891"/>
      <c r="C891"/>
      <c r="D891"/>
      <c r="E891" s="87"/>
      <c r="F891"/>
      <c r="G891"/>
      <c r="H891"/>
    </row>
    <row r="892" spans="1:8">
      <c r="A892"/>
      <c r="B892"/>
      <c r="C892"/>
      <c r="D892"/>
      <c r="E892" s="87"/>
      <c r="F892"/>
      <c r="G892"/>
      <c r="H892"/>
    </row>
    <row r="893" spans="1:8">
      <c r="A893"/>
      <c r="B893"/>
      <c r="C893"/>
      <c r="D893"/>
      <c r="E893" s="87"/>
      <c r="F893"/>
      <c r="G893"/>
      <c r="H893"/>
    </row>
    <row r="894" spans="1:8">
      <c r="A894"/>
      <c r="B894"/>
      <c r="C894"/>
      <c r="D894"/>
      <c r="E894" s="87"/>
      <c r="F894"/>
      <c r="G894"/>
      <c r="H894"/>
    </row>
    <row r="895" spans="1:8">
      <c r="A895"/>
      <c r="B895"/>
      <c r="C895"/>
      <c r="D895"/>
      <c r="E895" s="87"/>
      <c r="F895"/>
      <c r="G895"/>
      <c r="H895"/>
    </row>
    <row r="896" spans="1:8">
      <c r="A896"/>
      <c r="B896"/>
      <c r="C896"/>
      <c r="D896"/>
      <c r="E896" s="87"/>
      <c r="F896"/>
      <c r="G896"/>
      <c r="H896"/>
    </row>
    <row r="897" spans="1:8">
      <c r="A897"/>
      <c r="B897"/>
      <c r="C897"/>
      <c r="D897"/>
      <c r="E897" s="87"/>
      <c r="F897"/>
      <c r="G897"/>
      <c r="H897"/>
    </row>
    <row r="898" spans="1:8">
      <c r="A898"/>
      <c r="B898"/>
      <c r="C898"/>
      <c r="D898"/>
      <c r="E898" s="87"/>
      <c r="F898"/>
      <c r="G898"/>
      <c r="H898"/>
    </row>
    <row r="899" spans="1:8">
      <c r="A899"/>
      <c r="B899"/>
      <c r="C899"/>
      <c r="D899"/>
      <c r="E899" s="87"/>
      <c r="F899"/>
      <c r="G899"/>
      <c r="H899"/>
    </row>
    <row r="900" spans="1:8">
      <c r="A900"/>
      <c r="B900"/>
      <c r="C900"/>
      <c r="D900"/>
      <c r="E900" s="87"/>
      <c r="F900"/>
      <c r="G900"/>
      <c r="H900"/>
    </row>
    <row r="901" spans="1:8">
      <c r="A901"/>
      <c r="B901"/>
      <c r="C901"/>
      <c r="D901"/>
      <c r="E901" s="87"/>
      <c r="F901"/>
      <c r="G901"/>
      <c r="H901"/>
    </row>
    <row r="902" spans="1:8">
      <c r="A902"/>
      <c r="B902"/>
      <c r="C902"/>
      <c r="D902"/>
      <c r="E902" s="87"/>
      <c r="F902"/>
      <c r="G902"/>
      <c r="H902"/>
    </row>
    <row r="903" spans="1:8">
      <c r="A903"/>
      <c r="B903"/>
      <c r="C903"/>
      <c r="D903"/>
      <c r="E903" s="87"/>
      <c r="F903"/>
      <c r="G903"/>
      <c r="H903"/>
    </row>
    <row r="904" spans="1:8">
      <c r="A904"/>
      <c r="B904"/>
      <c r="C904"/>
      <c r="D904"/>
      <c r="E904" s="87"/>
      <c r="F904"/>
      <c r="G904"/>
      <c r="H904"/>
    </row>
    <row r="905" spans="1:8">
      <c r="A905"/>
      <c r="B905"/>
      <c r="C905"/>
      <c r="D905"/>
      <c r="E905" s="87"/>
      <c r="F905"/>
      <c r="G905"/>
      <c r="H905"/>
    </row>
    <row r="906" spans="1:8">
      <c r="A906"/>
      <c r="B906"/>
      <c r="C906"/>
      <c r="D906"/>
      <c r="E906" s="87"/>
      <c r="F906"/>
      <c r="G906"/>
      <c r="H906"/>
    </row>
    <row r="907" spans="1:8">
      <c r="A907"/>
      <c r="B907"/>
      <c r="C907"/>
      <c r="D907"/>
      <c r="E907" s="87"/>
      <c r="F907"/>
      <c r="G907"/>
      <c r="H907"/>
    </row>
    <row r="908" spans="1:8">
      <c r="A908"/>
      <c r="B908"/>
      <c r="C908"/>
      <c r="D908"/>
      <c r="E908" s="87"/>
      <c r="F908"/>
      <c r="G908"/>
      <c r="H908"/>
    </row>
    <row r="909" spans="1:8">
      <c r="A909"/>
      <c r="B909"/>
      <c r="C909"/>
      <c r="D909"/>
      <c r="E909" s="87"/>
      <c r="F909"/>
      <c r="G909"/>
      <c r="H909"/>
    </row>
    <row r="910" spans="1:8">
      <c r="A910"/>
      <c r="B910"/>
      <c r="C910"/>
      <c r="D910"/>
      <c r="E910" s="87"/>
      <c r="F910"/>
      <c r="G910"/>
      <c r="H910"/>
    </row>
    <row r="911" spans="1:8">
      <c r="A911"/>
      <c r="B911"/>
      <c r="C911"/>
      <c r="D911"/>
      <c r="E911" s="87"/>
      <c r="F911"/>
      <c r="G911"/>
      <c r="H911"/>
    </row>
    <row r="912" spans="1:8">
      <c r="A912"/>
      <c r="B912"/>
      <c r="C912"/>
      <c r="D912"/>
      <c r="E912" s="87"/>
      <c r="F912"/>
      <c r="G912"/>
      <c r="H912"/>
    </row>
    <row r="913" spans="1:8">
      <c r="A913"/>
      <c r="B913"/>
      <c r="C913"/>
      <c r="D913"/>
      <c r="E913" s="87"/>
      <c r="F913"/>
      <c r="G913"/>
      <c r="H913"/>
    </row>
    <row r="914" spans="1:8">
      <c r="A914"/>
      <c r="B914"/>
      <c r="C914"/>
      <c r="D914"/>
      <c r="E914" s="87"/>
      <c r="F914"/>
      <c r="G914"/>
      <c r="H914"/>
    </row>
    <row r="915" spans="1:8">
      <c r="A915"/>
      <c r="B915"/>
      <c r="C915"/>
      <c r="D915"/>
      <c r="E915" s="87"/>
      <c r="F915"/>
      <c r="G915"/>
      <c r="H915"/>
    </row>
    <row r="916" spans="1:8">
      <c r="A916"/>
      <c r="B916"/>
      <c r="C916"/>
      <c r="D916"/>
      <c r="E916" s="87"/>
      <c r="F916"/>
      <c r="G916"/>
      <c r="H916"/>
    </row>
    <row r="917" spans="1:8">
      <c r="A917"/>
      <c r="B917"/>
      <c r="C917"/>
      <c r="D917"/>
      <c r="E917" s="87"/>
      <c r="F917"/>
      <c r="G917"/>
      <c r="H917"/>
    </row>
    <row r="918" spans="1:8">
      <c r="A918"/>
      <c r="B918"/>
      <c r="C918"/>
      <c r="D918"/>
      <c r="E918" s="87"/>
      <c r="F918"/>
      <c r="G918"/>
      <c r="H918"/>
    </row>
    <row r="919" spans="1:8">
      <c r="A919"/>
      <c r="B919"/>
      <c r="C919"/>
      <c r="D919"/>
      <c r="E919" s="87"/>
      <c r="F919"/>
      <c r="G919"/>
      <c r="H919"/>
    </row>
    <row r="920" spans="1:8">
      <c r="A920"/>
      <c r="B920"/>
      <c r="C920"/>
      <c r="D920"/>
      <c r="E920" s="87"/>
      <c r="F920"/>
      <c r="G920"/>
      <c r="H920"/>
    </row>
    <row r="921" spans="1:8">
      <c r="A921"/>
      <c r="B921"/>
      <c r="C921"/>
      <c r="D921"/>
      <c r="E921" s="87"/>
      <c r="F921"/>
      <c r="G921"/>
      <c r="H921"/>
    </row>
    <row r="922" spans="1:8">
      <c r="A922"/>
      <c r="B922"/>
      <c r="C922"/>
      <c r="D922"/>
      <c r="E922" s="87"/>
      <c r="F922"/>
      <c r="G922"/>
      <c r="H922"/>
    </row>
    <row r="923" spans="1:8">
      <c r="A923"/>
      <c r="B923"/>
      <c r="C923"/>
      <c r="D923"/>
      <c r="E923" s="87"/>
      <c r="F923"/>
      <c r="G923"/>
      <c r="H923"/>
    </row>
    <row r="924" spans="1:8">
      <c r="A924"/>
      <c r="B924"/>
      <c r="C924"/>
      <c r="D924"/>
      <c r="E924" s="87"/>
      <c r="F924"/>
      <c r="G924"/>
      <c r="H924"/>
    </row>
    <row r="925" spans="1:8">
      <c r="A925"/>
      <c r="B925"/>
      <c r="C925"/>
      <c r="D925"/>
      <c r="E925" s="87"/>
      <c r="F925"/>
      <c r="G925"/>
      <c r="H925"/>
    </row>
    <row r="926" spans="1:8">
      <c r="A926"/>
      <c r="B926"/>
      <c r="C926"/>
      <c r="D926"/>
      <c r="E926" s="87"/>
      <c r="F926"/>
      <c r="G926"/>
      <c r="H926"/>
    </row>
    <row r="927" spans="1:8">
      <c r="A927"/>
      <c r="B927"/>
      <c r="C927"/>
      <c r="D927"/>
      <c r="E927" s="87"/>
      <c r="F927"/>
      <c r="G927"/>
      <c r="H927"/>
    </row>
    <row r="928" spans="1:8">
      <c r="A928"/>
      <c r="B928"/>
      <c r="C928"/>
      <c r="D928"/>
      <c r="E928" s="87"/>
      <c r="F928"/>
      <c r="G928"/>
      <c r="H928"/>
    </row>
    <row r="929" spans="1:8">
      <c r="A929"/>
      <c r="B929"/>
      <c r="C929"/>
      <c r="D929"/>
      <c r="E929" s="87"/>
      <c r="F929"/>
      <c r="G929"/>
      <c r="H929"/>
    </row>
    <row r="930" spans="1:8">
      <c r="A930"/>
      <c r="B930"/>
      <c r="C930"/>
      <c r="D930"/>
      <c r="E930" s="87"/>
      <c r="F930"/>
      <c r="G930"/>
      <c r="H930"/>
    </row>
    <row r="931" spans="1:8">
      <c r="A931"/>
      <c r="B931"/>
      <c r="C931"/>
      <c r="D931"/>
      <c r="E931" s="87"/>
      <c r="F931"/>
      <c r="G931"/>
      <c r="H931"/>
    </row>
    <row r="932" spans="1:8">
      <c r="A932"/>
      <c r="B932"/>
      <c r="C932"/>
      <c r="D932"/>
      <c r="E932" s="87"/>
      <c r="F932"/>
      <c r="G932"/>
      <c r="H932"/>
    </row>
    <row r="933" spans="1:8">
      <c r="A933"/>
      <c r="B933"/>
      <c r="C933"/>
      <c r="D933"/>
      <c r="E933" s="87"/>
      <c r="F933"/>
      <c r="G933"/>
      <c r="H933"/>
    </row>
    <row r="934" spans="1:8">
      <c r="A934"/>
      <c r="B934"/>
      <c r="C934"/>
      <c r="D934"/>
      <c r="E934" s="87"/>
      <c r="F934"/>
      <c r="G934"/>
      <c r="H934"/>
    </row>
    <row r="935" spans="1:8">
      <c r="A935"/>
      <c r="B935"/>
      <c r="C935"/>
      <c r="D935"/>
      <c r="E935" s="87"/>
      <c r="F935"/>
      <c r="G935"/>
      <c r="H935"/>
    </row>
    <row r="936" spans="1:8">
      <c r="A936"/>
      <c r="B936"/>
      <c r="C936"/>
      <c r="D936"/>
      <c r="E936" s="87"/>
      <c r="F936"/>
      <c r="G936"/>
      <c r="H936"/>
    </row>
    <row r="937" spans="1:8">
      <c r="A937"/>
      <c r="B937"/>
      <c r="C937"/>
      <c r="D937"/>
      <c r="E937" s="87"/>
      <c r="F937"/>
      <c r="G937"/>
      <c r="H937"/>
    </row>
    <row r="938" spans="1:8">
      <c r="A938"/>
      <c r="B938"/>
      <c r="C938"/>
      <c r="D938"/>
      <c r="E938" s="87"/>
      <c r="F938"/>
      <c r="G938"/>
      <c r="H938"/>
    </row>
    <row r="939" spans="1:8">
      <c r="A939"/>
      <c r="B939"/>
      <c r="C939"/>
      <c r="D939"/>
      <c r="E939" s="87"/>
      <c r="F939"/>
      <c r="G939"/>
      <c r="H939"/>
    </row>
    <row r="940" spans="1:8">
      <c r="A940"/>
      <c r="B940"/>
      <c r="C940"/>
      <c r="D940"/>
      <c r="E940" s="87"/>
      <c r="F940"/>
      <c r="G940"/>
      <c r="H940"/>
    </row>
    <row r="941" spans="1:8">
      <c r="A941"/>
      <c r="B941"/>
      <c r="C941"/>
      <c r="D941"/>
      <c r="E941" s="87"/>
      <c r="F941"/>
      <c r="G941"/>
      <c r="H941"/>
    </row>
    <row r="942" spans="1:8">
      <c r="A942"/>
      <c r="B942"/>
      <c r="C942"/>
      <c r="D942"/>
      <c r="E942" s="87"/>
      <c r="F942"/>
      <c r="G942"/>
      <c r="H942"/>
    </row>
    <row r="943" spans="1:8">
      <c r="A943"/>
      <c r="B943"/>
      <c r="C943"/>
      <c r="D943"/>
      <c r="E943" s="87"/>
      <c r="F943"/>
      <c r="G943"/>
      <c r="H943"/>
    </row>
    <row r="944" spans="1:8">
      <c r="A944"/>
      <c r="B944"/>
      <c r="C944"/>
      <c r="D944"/>
      <c r="E944" s="87"/>
      <c r="F944"/>
      <c r="G944"/>
      <c r="H944"/>
    </row>
    <row r="945" spans="1:8">
      <c r="A945"/>
      <c r="B945"/>
      <c r="C945"/>
      <c r="D945"/>
      <c r="E945" s="87"/>
      <c r="F945"/>
      <c r="G945"/>
      <c r="H945"/>
    </row>
    <row r="946" spans="1:8">
      <c r="A946"/>
      <c r="B946"/>
      <c r="C946"/>
      <c r="D946"/>
      <c r="E946" s="87"/>
      <c r="F946"/>
      <c r="G946"/>
      <c r="H946"/>
    </row>
    <row r="947" spans="1:8">
      <c r="A947"/>
      <c r="B947"/>
      <c r="C947"/>
      <c r="D947"/>
      <c r="E947" s="87"/>
      <c r="F947"/>
      <c r="G947"/>
      <c r="H947"/>
    </row>
    <row r="948" spans="1:8">
      <c r="A948"/>
      <c r="B948"/>
      <c r="C948"/>
      <c r="D948"/>
      <c r="E948" s="87"/>
      <c r="F948"/>
      <c r="G948"/>
      <c r="H948"/>
    </row>
    <row r="949" spans="1:8">
      <c r="A949"/>
      <c r="B949"/>
      <c r="C949"/>
      <c r="D949"/>
      <c r="E949" s="87"/>
      <c r="F949"/>
      <c r="G949"/>
      <c r="H949"/>
    </row>
    <row r="950" spans="1:8">
      <c r="A950"/>
      <c r="B950"/>
      <c r="C950"/>
      <c r="D950"/>
      <c r="E950" s="87"/>
      <c r="F950"/>
      <c r="G950"/>
      <c r="H950"/>
    </row>
    <row r="951" spans="1:8">
      <c r="A951"/>
      <c r="B951"/>
      <c r="C951"/>
      <c r="D951"/>
      <c r="E951" s="87"/>
      <c r="F951"/>
      <c r="G951"/>
      <c r="H951"/>
    </row>
    <row r="952" spans="1:8">
      <c r="A952"/>
      <c r="B952"/>
      <c r="C952"/>
      <c r="D952"/>
      <c r="E952" s="87"/>
      <c r="F952"/>
      <c r="G952"/>
      <c r="H952"/>
    </row>
    <row r="953" spans="1:8">
      <c r="A953"/>
      <c r="B953"/>
      <c r="C953"/>
      <c r="D953"/>
      <c r="E953" s="87"/>
      <c r="F953"/>
      <c r="G953"/>
      <c r="H953"/>
    </row>
    <row r="954" spans="1:8">
      <c r="A954"/>
      <c r="B954"/>
      <c r="C954"/>
      <c r="D954"/>
      <c r="E954" s="87"/>
      <c r="F954"/>
      <c r="G954"/>
      <c r="H954"/>
    </row>
    <row r="955" spans="1:8">
      <c r="A955"/>
      <c r="B955"/>
      <c r="C955"/>
      <c r="D955"/>
      <c r="E955" s="87"/>
      <c r="F955"/>
      <c r="G955"/>
      <c r="H955"/>
    </row>
    <row r="956" spans="1:8">
      <c r="A956"/>
      <c r="C956"/>
      <c r="D956"/>
      <c r="E956" s="87"/>
      <c r="F956"/>
      <c r="G956"/>
      <c r="H956"/>
    </row>
    <row r="957" spans="1:8">
      <c r="A957"/>
      <c r="C957"/>
      <c r="D957"/>
      <c r="E957" s="87"/>
      <c r="F957"/>
      <c r="G957"/>
      <c r="H957"/>
    </row>
    <row r="958" spans="1:8">
      <c r="A958"/>
      <c r="B958"/>
      <c r="C958"/>
      <c r="D958"/>
      <c r="E958" s="87"/>
      <c r="F958"/>
      <c r="G958"/>
      <c r="H958"/>
    </row>
    <row r="959" spans="1:8">
      <c r="A959"/>
      <c r="C959"/>
      <c r="D959"/>
      <c r="E959" s="87"/>
      <c r="F959"/>
      <c r="G959"/>
      <c r="H959"/>
    </row>
    <row r="960" spans="1:8">
      <c r="A960"/>
      <c r="B960"/>
      <c r="C960"/>
      <c r="D960"/>
      <c r="E960" s="87"/>
      <c r="F960"/>
      <c r="G960"/>
      <c r="H960"/>
    </row>
    <row r="961" spans="1:8">
      <c r="A961"/>
      <c r="B961"/>
      <c r="C961"/>
      <c r="D961"/>
      <c r="E961" s="87"/>
      <c r="F961"/>
      <c r="G961"/>
      <c r="H961"/>
    </row>
    <row r="962" spans="1:8">
      <c r="A962"/>
      <c r="B962"/>
      <c r="C962"/>
      <c r="D962"/>
      <c r="E962" s="87"/>
      <c r="F962"/>
      <c r="G962"/>
      <c r="H962"/>
    </row>
    <row r="963" spans="1:8">
      <c r="A963"/>
      <c r="B963"/>
      <c r="C963"/>
      <c r="D963"/>
      <c r="E963" s="87"/>
      <c r="F963"/>
      <c r="G963"/>
      <c r="H963"/>
    </row>
    <row r="964" spans="1:8">
      <c r="A964"/>
      <c r="B964"/>
      <c r="C964"/>
      <c r="D964"/>
      <c r="E964" s="87"/>
      <c r="F964"/>
      <c r="G964"/>
      <c r="H964"/>
    </row>
    <row r="965" spans="1:8">
      <c r="A965"/>
      <c r="B965"/>
      <c r="C965"/>
      <c r="D965"/>
      <c r="E965" s="87"/>
      <c r="F965"/>
      <c r="G965"/>
      <c r="H965"/>
    </row>
    <row r="966" spans="1:8">
      <c r="A966"/>
      <c r="B966"/>
      <c r="C966"/>
      <c r="D966"/>
      <c r="E966" s="87"/>
      <c r="F966"/>
      <c r="G966"/>
      <c r="H966"/>
    </row>
    <row r="967" spans="1:8">
      <c r="A967"/>
      <c r="C967"/>
      <c r="D967"/>
      <c r="E967" s="87"/>
      <c r="F967"/>
      <c r="G967"/>
      <c r="H967"/>
    </row>
    <row r="968" spans="1:8">
      <c r="A968"/>
      <c r="C968"/>
      <c r="D968"/>
      <c r="E968" s="87"/>
      <c r="F968"/>
      <c r="G968"/>
      <c r="H968"/>
    </row>
    <row r="969" spans="1:8">
      <c r="A969"/>
      <c r="B969"/>
      <c r="C969"/>
      <c r="D969"/>
      <c r="E969" s="87"/>
      <c r="F969"/>
      <c r="G969"/>
      <c r="H969"/>
    </row>
    <row r="970" spans="1:8">
      <c r="A970"/>
      <c r="B970"/>
      <c r="C970"/>
      <c r="D970"/>
      <c r="E970" s="87"/>
      <c r="F970"/>
      <c r="G970"/>
      <c r="H970"/>
    </row>
    <row r="971" spans="1:8">
      <c r="A971"/>
      <c r="B971"/>
      <c r="C971"/>
      <c r="D971"/>
      <c r="E971" s="87"/>
      <c r="F971"/>
      <c r="G971"/>
      <c r="H971"/>
    </row>
    <row r="972" spans="1:8">
      <c r="A972"/>
      <c r="B972"/>
      <c r="C972"/>
      <c r="D972"/>
      <c r="E972" s="87"/>
      <c r="F972"/>
      <c r="G972"/>
      <c r="H972"/>
    </row>
    <row r="973" spans="1:8">
      <c r="A973"/>
      <c r="B973"/>
      <c r="C973"/>
      <c r="D973"/>
      <c r="E973" s="87"/>
      <c r="F973"/>
      <c r="G973"/>
      <c r="H973"/>
    </row>
    <row r="974" spans="1:8">
      <c r="A974"/>
      <c r="B974"/>
      <c r="C974"/>
      <c r="D974"/>
      <c r="E974" s="87"/>
      <c r="F974"/>
      <c r="G974"/>
      <c r="H974"/>
    </row>
    <row r="975" spans="1:8">
      <c r="A975"/>
      <c r="B975"/>
      <c r="C975"/>
      <c r="D975"/>
      <c r="E975" s="87"/>
      <c r="F975"/>
      <c r="G975"/>
      <c r="H975"/>
    </row>
    <row r="976" spans="1:8">
      <c r="A976"/>
      <c r="C976"/>
      <c r="D976"/>
      <c r="E976" s="87"/>
      <c r="F976"/>
      <c r="G976"/>
      <c r="H976"/>
    </row>
    <row r="977" spans="1:8">
      <c r="A977"/>
      <c r="B977"/>
      <c r="C977"/>
      <c r="D977"/>
      <c r="E977" s="87"/>
      <c r="F977"/>
      <c r="G977"/>
      <c r="H977"/>
    </row>
    <row r="978" spans="1:8">
      <c r="A978"/>
      <c r="B978"/>
      <c r="C978"/>
      <c r="D978"/>
      <c r="E978" s="87"/>
      <c r="F978"/>
      <c r="G978"/>
      <c r="H978"/>
    </row>
    <row r="979" spans="1:8">
      <c r="A979"/>
      <c r="B979"/>
      <c r="C979"/>
      <c r="D979"/>
      <c r="E979" s="87"/>
      <c r="F979"/>
      <c r="G979"/>
      <c r="H979"/>
    </row>
    <row r="980" spans="1:8">
      <c r="A980"/>
      <c r="B980"/>
      <c r="C980"/>
      <c r="D980"/>
      <c r="E980" s="87"/>
      <c r="F980"/>
      <c r="G980"/>
      <c r="H980"/>
    </row>
    <row r="981" spans="1:8">
      <c r="A981"/>
      <c r="C981"/>
      <c r="D981"/>
      <c r="E981" s="87"/>
      <c r="F981"/>
      <c r="G981"/>
      <c r="H981"/>
    </row>
    <row r="982" spans="1:8">
      <c r="A982"/>
      <c r="C982"/>
      <c r="D982"/>
      <c r="E982" s="87"/>
      <c r="F982"/>
      <c r="G982"/>
      <c r="H982"/>
    </row>
    <row r="983" spans="1:8">
      <c r="A983"/>
      <c r="B983"/>
      <c r="C983"/>
      <c r="D983"/>
      <c r="E983" s="87"/>
      <c r="F983"/>
      <c r="G983"/>
      <c r="H983"/>
    </row>
    <row r="984" spans="1:8">
      <c r="A984"/>
      <c r="B984"/>
      <c r="C984"/>
      <c r="D984"/>
      <c r="E984" s="87"/>
      <c r="F984"/>
      <c r="G984"/>
      <c r="H984"/>
    </row>
    <row r="985" spans="1:8">
      <c r="A985"/>
      <c r="B985"/>
      <c r="C985"/>
      <c r="D985"/>
      <c r="E985" s="87"/>
      <c r="F985"/>
      <c r="G985"/>
      <c r="H985"/>
    </row>
    <row r="986" spans="1:8">
      <c r="A986"/>
      <c r="B986"/>
      <c r="C986"/>
      <c r="D986"/>
      <c r="E986" s="87"/>
      <c r="F986"/>
      <c r="G986"/>
      <c r="H986"/>
    </row>
    <row r="987" spans="1:8">
      <c r="A987"/>
      <c r="B987"/>
      <c r="C987"/>
      <c r="D987"/>
      <c r="E987" s="87"/>
      <c r="F987"/>
      <c r="G987"/>
      <c r="H987"/>
    </row>
    <row r="988" spans="1:8">
      <c r="A988"/>
      <c r="C988"/>
      <c r="D988"/>
      <c r="E988" s="87"/>
      <c r="F988"/>
      <c r="G988"/>
      <c r="H988"/>
    </row>
    <row r="989" spans="1:8">
      <c r="A989"/>
      <c r="B989"/>
      <c r="C989"/>
      <c r="D989"/>
      <c r="E989" s="87"/>
      <c r="F989"/>
      <c r="G989"/>
      <c r="H989"/>
    </row>
    <row r="990" spans="1:8">
      <c r="A990"/>
      <c r="B990"/>
      <c r="C990"/>
      <c r="D990"/>
      <c r="E990" s="87"/>
      <c r="F990"/>
      <c r="G990"/>
      <c r="H990"/>
    </row>
    <row r="991" spans="1:8">
      <c r="A991"/>
      <c r="B991"/>
      <c r="C991"/>
      <c r="D991"/>
      <c r="E991" s="87"/>
      <c r="F991"/>
      <c r="G991"/>
      <c r="H991"/>
    </row>
    <row r="992" spans="1:8">
      <c r="A992"/>
      <c r="B992"/>
      <c r="C992"/>
      <c r="D992"/>
      <c r="E992" s="87"/>
      <c r="F992"/>
      <c r="G992"/>
      <c r="H992"/>
    </row>
    <row r="993" spans="1:8">
      <c r="A993"/>
      <c r="B993"/>
      <c r="C993"/>
      <c r="D993"/>
      <c r="E993" s="87"/>
      <c r="F993"/>
      <c r="G993"/>
      <c r="H993"/>
    </row>
    <row r="994" spans="1:8">
      <c r="A994"/>
      <c r="B994"/>
      <c r="C994"/>
      <c r="D994"/>
      <c r="E994" s="87"/>
      <c r="F994"/>
      <c r="G994"/>
      <c r="H994"/>
    </row>
    <row r="995" spans="1:8">
      <c r="A995"/>
      <c r="B995"/>
      <c r="C995"/>
      <c r="D995"/>
      <c r="E995" s="87"/>
      <c r="F995"/>
      <c r="G995"/>
      <c r="H995"/>
    </row>
    <row r="996" spans="1:8">
      <c r="A996"/>
      <c r="B996"/>
      <c r="C996"/>
      <c r="D996"/>
      <c r="E996" s="87"/>
      <c r="F996"/>
      <c r="G996"/>
      <c r="H996"/>
    </row>
    <row r="997" spans="1:8">
      <c r="A997"/>
      <c r="B997"/>
      <c r="C997"/>
      <c r="D997"/>
      <c r="E997" s="87"/>
      <c r="F997"/>
      <c r="G997"/>
      <c r="H997"/>
    </row>
    <row r="998" spans="1:8">
      <c r="A998"/>
      <c r="B998"/>
      <c r="C998"/>
      <c r="D998"/>
      <c r="E998" s="87"/>
      <c r="F998"/>
      <c r="G998"/>
      <c r="H998"/>
    </row>
    <row r="999" spans="1:8">
      <c r="A999"/>
      <c r="B999"/>
      <c r="C999"/>
      <c r="D999"/>
      <c r="E999" s="87"/>
      <c r="F999"/>
      <c r="G999"/>
      <c r="H999"/>
    </row>
    <row r="1000" spans="1:8">
      <c r="A1000"/>
      <c r="B1000"/>
      <c r="C1000"/>
      <c r="D1000"/>
      <c r="E1000" s="87"/>
      <c r="F1000"/>
      <c r="G1000"/>
      <c r="H1000"/>
    </row>
    <row r="1001" spans="1:8">
      <c r="A1001"/>
      <c r="B1001"/>
      <c r="C1001"/>
      <c r="D1001"/>
      <c r="E1001" s="87"/>
      <c r="F1001"/>
      <c r="G1001"/>
      <c r="H1001"/>
    </row>
    <row r="1002" spans="1:8">
      <c r="A1002"/>
      <c r="B1002"/>
      <c r="C1002"/>
      <c r="D1002"/>
      <c r="E1002" s="87"/>
      <c r="F1002"/>
      <c r="G1002"/>
      <c r="H1002"/>
    </row>
    <row r="1003" spans="1:8">
      <c r="A1003"/>
      <c r="B1003"/>
      <c r="C1003"/>
      <c r="D1003"/>
      <c r="E1003" s="87"/>
      <c r="F1003"/>
      <c r="G1003"/>
      <c r="H1003"/>
    </row>
    <row r="1004" spans="1:8">
      <c r="A1004"/>
      <c r="B1004"/>
      <c r="C1004"/>
      <c r="D1004"/>
      <c r="E1004" s="87"/>
      <c r="F1004"/>
      <c r="G1004"/>
      <c r="H1004"/>
    </row>
    <row r="1005" spans="1:8">
      <c r="A1005"/>
      <c r="B1005"/>
      <c r="C1005"/>
      <c r="D1005"/>
      <c r="E1005" s="87"/>
      <c r="F1005"/>
      <c r="G1005"/>
      <c r="H1005"/>
    </row>
    <row r="1006" spans="1:8">
      <c r="A1006"/>
      <c r="B1006"/>
      <c r="C1006"/>
      <c r="D1006"/>
      <c r="E1006" s="87"/>
      <c r="F1006"/>
      <c r="G1006"/>
      <c r="H1006"/>
    </row>
    <row r="1007" spans="1:8">
      <c r="A1007"/>
      <c r="B1007"/>
      <c r="C1007"/>
      <c r="D1007"/>
      <c r="E1007" s="87"/>
      <c r="F1007"/>
      <c r="G1007"/>
      <c r="H1007"/>
    </row>
    <row r="1008" spans="1:8">
      <c r="A1008"/>
      <c r="B1008"/>
      <c r="C1008"/>
      <c r="D1008"/>
      <c r="E1008" s="87"/>
      <c r="F1008"/>
      <c r="G1008"/>
      <c r="H1008"/>
    </row>
    <row r="1009" spans="1:8">
      <c r="A1009"/>
      <c r="B1009"/>
      <c r="C1009"/>
      <c r="D1009"/>
      <c r="E1009" s="87"/>
      <c r="F1009"/>
      <c r="G1009"/>
      <c r="H1009"/>
    </row>
    <row r="1010" spans="1:8">
      <c r="A1010"/>
      <c r="B1010"/>
      <c r="C1010"/>
      <c r="D1010"/>
      <c r="E1010" s="87"/>
      <c r="F1010"/>
      <c r="G1010"/>
      <c r="H1010"/>
    </row>
    <row r="1011" spans="1:8">
      <c r="A1011"/>
      <c r="B1011"/>
      <c r="C1011"/>
      <c r="D1011"/>
      <c r="E1011" s="87"/>
      <c r="F1011"/>
      <c r="G1011"/>
      <c r="H1011"/>
    </row>
    <row r="1012" spans="1:8">
      <c r="A1012"/>
      <c r="B1012"/>
      <c r="C1012"/>
      <c r="D1012"/>
      <c r="E1012" s="87"/>
      <c r="F1012"/>
      <c r="G1012"/>
      <c r="H1012"/>
    </row>
    <row r="1013" spans="1:8">
      <c r="A1013"/>
      <c r="B1013"/>
      <c r="C1013"/>
      <c r="D1013"/>
      <c r="E1013" s="87"/>
      <c r="F1013"/>
      <c r="G1013"/>
      <c r="H1013"/>
    </row>
    <row r="1014" spans="1:8">
      <c r="A1014"/>
      <c r="B1014"/>
      <c r="C1014"/>
      <c r="D1014"/>
      <c r="E1014" s="87"/>
      <c r="F1014"/>
      <c r="G1014"/>
      <c r="H1014"/>
    </row>
    <row r="1015" spans="1:8">
      <c r="A1015"/>
      <c r="B1015"/>
      <c r="C1015"/>
      <c r="D1015"/>
      <c r="E1015" s="87"/>
      <c r="F1015"/>
      <c r="G1015"/>
      <c r="H1015"/>
    </row>
    <row r="1016" spans="1:8">
      <c r="A1016"/>
      <c r="B1016"/>
      <c r="C1016"/>
      <c r="D1016"/>
      <c r="E1016" s="87"/>
      <c r="F1016"/>
      <c r="G1016"/>
      <c r="H1016"/>
    </row>
    <row r="1017" spans="1:8">
      <c r="A1017"/>
      <c r="B1017"/>
      <c r="C1017"/>
      <c r="D1017"/>
      <c r="E1017" s="87"/>
      <c r="F1017"/>
      <c r="G1017"/>
      <c r="H1017"/>
    </row>
    <row r="1018" spans="1:8">
      <c r="A1018"/>
      <c r="B1018"/>
      <c r="C1018"/>
      <c r="D1018"/>
      <c r="E1018" s="87"/>
      <c r="F1018"/>
      <c r="G1018"/>
      <c r="H1018"/>
    </row>
    <row r="1019" spans="1:8">
      <c r="A1019"/>
      <c r="B1019"/>
      <c r="C1019"/>
      <c r="D1019"/>
      <c r="E1019" s="87"/>
      <c r="F1019"/>
      <c r="G1019"/>
      <c r="H1019"/>
    </row>
    <row r="1020" spans="1:8">
      <c r="A1020"/>
      <c r="B1020"/>
      <c r="C1020"/>
      <c r="D1020"/>
      <c r="E1020" s="87"/>
      <c r="F1020"/>
      <c r="G1020"/>
      <c r="H1020"/>
    </row>
    <row r="1021" spans="1:8">
      <c r="A1021"/>
      <c r="B1021"/>
      <c r="C1021"/>
      <c r="D1021"/>
      <c r="E1021" s="87"/>
      <c r="F1021"/>
      <c r="G1021"/>
      <c r="H1021"/>
    </row>
    <row r="1022" spans="1:8">
      <c r="A1022"/>
      <c r="B1022"/>
      <c r="C1022"/>
      <c r="D1022"/>
      <c r="E1022" s="87"/>
      <c r="F1022"/>
      <c r="G1022"/>
      <c r="H1022"/>
    </row>
    <row r="1023" spans="1:8">
      <c r="A1023"/>
      <c r="B1023"/>
      <c r="C1023"/>
      <c r="D1023"/>
      <c r="E1023" s="87"/>
      <c r="F1023"/>
      <c r="G1023"/>
      <c r="H1023"/>
    </row>
    <row r="1024" spans="1:8">
      <c r="A1024"/>
      <c r="B1024"/>
      <c r="C1024"/>
      <c r="D1024"/>
      <c r="E1024" s="87"/>
      <c r="F1024"/>
      <c r="G1024"/>
      <c r="H1024"/>
    </row>
    <row r="1025" spans="1:8">
      <c r="A1025"/>
      <c r="B1025"/>
      <c r="C1025"/>
      <c r="D1025"/>
      <c r="E1025" s="87"/>
      <c r="F1025"/>
      <c r="G1025"/>
      <c r="H1025"/>
    </row>
    <row r="1026" spans="1:8">
      <c r="A1026"/>
      <c r="B1026"/>
      <c r="C1026"/>
      <c r="D1026"/>
      <c r="E1026" s="87"/>
      <c r="F1026"/>
      <c r="G1026"/>
      <c r="H1026"/>
    </row>
    <row r="1027" spans="1:8">
      <c r="A1027"/>
      <c r="B1027"/>
      <c r="C1027"/>
      <c r="D1027"/>
      <c r="E1027" s="87"/>
      <c r="F1027"/>
      <c r="G1027"/>
      <c r="H1027"/>
    </row>
    <row r="1028" spans="1:8">
      <c r="A1028"/>
      <c r="B1028"/>
      <c r="C1028"/>
      <c r="D1028"/>
      <c r="E1028" s="87"/>
      <c r="F1028"/>
      <c r="G1028"/>
      <c r="H1028"/>
    </row>
    <row r="1029" spans="1:8">
      <c r="A1029"/>
      <c r="B1029"/>
      <c r="C1029"/>
      <c r="D1029"/>
      <c r="E1029" s="87"/>
      <c r="F1029"/>
      <c r="G1029"/>
      <c r="H1029"/>
    </row>
    <row r="1030" spans="1:8">
      <c r="A1030"/>
      <c r="B1030"/>
      <c r="C1030"/>
      <c r="D1030"/>
      <c r="E1030" s="87"/>
      <c r="F1030"/>
      <c r="G1030"/>
      <c r="H1030"/>
    </row>
    <row r="1031" spans="1:8">
      <c r="A1031"/>
      <c r="B1031"/>
      <c r="C1031"/>
      <c r="D1031"/>
      <c r="E1031" s="87"/>
      <c r="F1031"/>
      <c r="G1031"/>
      <c r="H1031"/>
    </row>
    <row r="1032" spans="1:8">
      <c r="A1032"/>
      <c r="B1032"/>
      <c r="C1032"/>
      <c r="D1032"/>
      <c r="E1032" s="87"/>
      <c r="F1032"/>
      <c r="G1032"/>
      <c r="H1032"/>
    </row>
    <row r="1033" spans="1:8">
      <c r="A1033"/>
      <c r="B1033"/>
      <c r="C1033"/>
      <c r="D1033"/>
      <c r="E1033" s="87"/>
      <c r="F1033"/>
      <c r="G1033"/>
      <c r="H1033"/>
    </row>
    <row r="1034" spans="1:8">
      <c r="A1034"/>
      <c r="B1034"/>
      <c r="C1034"/>
      <c r="D1034"/>
      <c r="E1034" s="87"/>
      <c r="F1034"/>
      <c r="G1034"/>
      <c r="H1034"/>
    </row>
    <row r="1035" spans="1:8">
      <c r="A1035"/>
      <c r="B1035"/>
      <c r="C1035"/>
      <c r="D1035"/>
      <c r="E1035" s="87"/>
      <c r="F1035"/>
      <c r="G1035"/>
      <c r="H1035"/>
    </row>
    <row r="1036" spans="1:8">
      <c r="A1036"/>
      <c r="B1036"/>
      <c r="C1036"/>
      <c r="D1036"/>
      <c r="E1036" s="87"/>
      <c r="F1036"/>
      <c r="G1036"/>
      <c r="H1036"/>
    </row>
    <row r="1037" spans="1:8">
      <c r="A1037"/>
      <c r="B1037"/>
      <c r="C1037"/>
      <c r="D1037"/>
      <c r="E1037" s="87"/>
      <c r="F1037"/>
      <c r="G1037"/>
      <c r="H1037"/>
    </row>
    <row r="1038" spans="1:8">
      <c r="A1038"/>
      <c r="B1038"/>
      <c r="C1038"/>
      <c r="D1038"/>
      <c r="E1038" s="87"/>
      <c r="F1038"/>
      <c r="G1038"/>
      <c r="H1038"/>
    </row>
    <row r="1039" spans="1:8">
      <c r="A1039"/>
      <c r="B1039"/>
      <c r="C1039"/>
      <c r="D1039"/>
      <c r="E1039" s="87"/>
      <c r="F1039"/>
      <c r="G1039"/>
      <c r="H1039"/>
    </row>
    <row r="1040" spans="1:8">
      <c r="A1040"/>
      <c r="B1040"/>
      <c r="C1040"/>
      <c r="D1040"/>
      <c r="E1040" s="87"/>
      <c r="F1040"/>
      <c r="G1040"/>
      <c r="H1040"/>
    </row>
    <row r="1041" spans="1:8">
      <c r="A1041"/>
      <c r="B1041"/>
      <c r="C1041"/>
      <c r="D1041"/>
      <c r="E1041" s="87"/>
      <c r="F1041"/>
      <c r="G1041"/>
      <c r="H1041"/>
    </row>
    <row r="1042" spans="1:8">
      <c r="A1042"/>
      <c r="B1042"/>
      <c r="C1042"/>
      <c r="D1042"/>
      <c r="E1042" s="87"/>
      <c r="F1042"/>
      <c r="G1042"/>
      <c r="H1042"/>
    </row>
    <row r="1043" spans="1:8">
      <c r="A1043"/>
      <c r="B1043"/>
      <c r="C1043"/>
      <c r="D1043"/>
      <c r="E1043" s="87"/>
      <c r="F1043"/>
      <c r="G1043"/>
      <c r="H1043"/>
    </row>
    <row r="1044" spans="1:8">
      <c r="A1044"/>
      <c r="B1044"/>
      <c r="C1044"/>
      <c r="D1044"/>
      <c r="E1044" s="87"/>
      <c r="F1044"/>
      <c r="G1044"/>
      <c r="H1044"/>
    </row>
    <row r="1045" spans="1:8">
      <c r="A1045"/>
      <c r="B1045"/>
      <c r="C1045"/>
      <c r="D1045"/>
      <c r="E1045" s="87"/>
      <c r="F1045"/>
      <c r="G1045"/>
      <c r="H1045"/>
    </row>
    <row r="1046" spans="1:8">
      <c r="A1046"/>
      <c r="B1046"/>
      <c r="C1046"/>
      <c r="D1046"/>
      <c r="E1046" s="87"/>
      <c r="F1046"/>
      <c r="G1046"/>
      <c r="H1046"/>
    </row>
    <row r="1047" spans="1:8">
      <c r="A1047"/>
      <c r="B1047"/>
      <c r="C1047"/>
      <c r="D1047"/>
      <c r="E1047" s="87"/>
      <c r="F1047"/>
      <c r="G1047"/>
      <c r="H1047"/>
    </row>
    <row r="1048" spans="1:8">
      <c r="A1048"/>
      <c r="B1048"/>
      <c r="C1048"/>
      <c r="D1048"/>
      <c r="E1048" s="87"/>
      <c r="F1048"/>
      <c r="G1048"/>
      <c r="H1048"/>
    </row>
    <row r="1049" spans="1:8">
      <c r="A1049"/>
      <c r="B1049"/>
      <c r="C1049"/>
      <c r="D1049"/>
      <c r="E1049" s="87"/>
      <c r="F1049"/>
      <c r="G1049"/>
      <c r="H1049"/>
    </row>
    <row r="1050" spans="1:8">
      <c r="A1050"/>
      <c r="B1050"/>
      <c r="C1050"/>
      <c r="D1050"/>
      <c r="E1050" s="87"/>
      <c r="F1050"/>
      <c r="G1050"/>
      <c r="H1050"/>
    </row>
    <row r="1051" spans="1:8">
      <c r="A1051"/>
      <c r="B1051"/>
      <c r="C1051"/>
      <c r="D1051"/>
      <c r="E1051" s="87"/>
      <c r="F1051"/>
      <c r="G1051"/>
      <c r="H1051"/>
    </row>
    <row r="1052" spans="1:8">
      <c r="A1052"/>
      <c r="B1052"/>
      <c r="C1052"/>
      <c r="D1052"/>
      <c r="E1052" s="87"/>
      <c r="F1052"/>
      <c r="G1052"/>
      <c r="H1052"/>
    </row>
    <row r="1053" spans="1:8">
      <c r="A1053"/>
      <c r="B1053"/>
      <c r="C1053"/>
      <c r="D1053"/>
      <c r="E1053" s="87"/>
      <c r="F1053"/>
      <c r="G1053"/>
      <c r="H1053"/>
    </row>
    <row r="1054" spans="1:8">
      <c r="A1054"/>
      <c r="B1054"/>
      <c r="C1054"/>
      <c r="D1054"/>
      <c r="E1054" s="87"/>
      <c r="F1054"/>
      <c r="G1054"/>
      <c r="H1054"/>
    </row>
    <row r="1055" spans="1:8">
      <c r="A1055"/>
      <c r="B1055"/>
      <c r="C1055"/>
      <c r="D1055"/>
      <c r="E1055" s="87"/>
      <c r="F1055"/>
      <c r="G1055"/>
      <c r="H1055"/>
    </row>
    <row r="1056" spans="1:8">
      <c r="A1056"/>
      <c r="B1056"/>
      <c r="C1056"/>
      <c r="D1056"/>
      <c r="E1056" s="87"/>
      <c r="F1056"/>
      <c r="G1056"/>
      <c r="H1056"/>
    </row>
    <row r="1057" spans="1:8">
      <c r="A1057"/>
      <c r="B1057"/>
      <c r="C1057"/>
      <c r="D1057"/>
      <c r="E1057" s="87"/>
      <c r="F1057"/>
      <c r="G1057"/>
      <c r="H1057"/>
    </row>
    <row r="1058" spans="1:8">
      <c r="A1058"/>
      <c r="B1058"/>
      <c r="C1058"/>
      <c r="D1058"/>
      <c r="E1058" s="87"/>
      <c r="F1058"/>
      <c r="G1058"/>
      <c r="H1058"/>
    </row>
    <row r="1059" spans="1:8">
      <c r="A1059"/>
      <c r="B1059"/>
      <c r="C1059"/>
      <c r="D1059"/>
      <c r="E1059" s="87"/>
      <c r="F1059"/>
      <c r="G1059"/>
      <c r="H1059"/>
    </row>
    <row r="1060" spans="1:8">
      <c r="A1060"/>
      <c r="B1060"/>
      <c r="C1060"/>
      <c r="D1060"/>
      <c r="E1060" s="87"/>
      <c r="F1060"/>
      <c r="G1060"/>
      <c r="H1060"/>
    </row>
    <row r="1061" spans="1:8">
      <c r="A1061"/>
      <c r="B1061"/>
      <c r="C1061"/>
      <c r="D1061"/>
      <c r="E1061" s="87"/>
      <c r="F1061"/>
      <c r="G1061"/>
      <c r="H1061"/>
    </row>
    <row r="1062" spans="1:8">
      <c r="A1062"/>
      <c r="B1062"/>
      <c r="C1062"/>
      <c r="D1062"/>
      <c r="E1062" s="87"/>
      <c r="F1062"/>
      <c r="G1062"/>
      <c r="H1062"/>
    </row>
    <row r="1063" spans="1:8">
      <c r="A1063"/>
      <c r="B1063"/>
      <c r="C1063"/>
      <c r="D1063"/>
      <c r="E1063" s="87"/>
      <c r="F1063"/>
      <c r="G1063"/>
      <c r="H1063"/>
    </row>
    <row r="1064" spans="1:8">
      <c r="A1064"/>
      <c r="B1064"/>
      <c r="C1064"/>
      <c r="D1064"/>
      <c r="E1064" s="87"/>
      <c r="F1064"/>
      <c r="G1064"/>
      <c r="H1064"/>
    </row>
    <row r="1065" spans="1:8">
      <c r="A1065"/>
      <c r="B1065"/>
      <c r="C1065"/>
      <c r="D1065"/>
      <c r="E1065" s="87"/>
      <c r="F1065"/>
      <c r="G1065"/>
      <c r="H1065"/>
    </row>
    <row r="1066" spans="1:8">
      <c r="A1066"/>
      <c r="B1066"/>
      <c r="C1066"/>
      <c r="D1066"/>
      <c r="E1066" s="87"/>
      <c r="F1066"/>
      <c r="G1066"/>
      <c r="H1066"/>
    </row>
    <row r="1067" spans="1:8">
      <c r="A1067"/>
      <c r="B1067"/>
      <c r="C1067"/>
      <c r="D1067"/>
      <c r="E1067" s="87"/>
      <c r="F1067"/>
      <c r="G1067"/>
      <c r="H1067"/>
    </row>
    <row r="1068" spans="1:8">
      <c r="A1068"/>
      <c r="B1068"/>
      <c r="C1068"/>
      <c r="D1068"/>
      <c r="E1068" s="87"/>
      <c r="F1068"/>
      <c r="G1068"/>
      <c r="H1068"/>
    </row>
    <row r="1069" spans="1:8">
      <c r="A1069"/>
      <c r="B1069"/>
      <c r="C1069"/>
      <c r="D1069"/>
      <c r="E1069" s="87"/>
      <c r="F1069"/>
      <c r="G1069"/>
      <c r="H1069"/>
    </row>
    <row r="1070" spans="1:8">
      <c r="A1070"/>
      <c r="B1070"/>
      <c r="C1070"/>
      <c r="D1070"/>
      <c r="E1070" s="87"/>
      <c r="F1070"/>
      <c r="G1070"/>
      <c r="H1070"/>
    </row>
    <row r="1071" spans="1:8">
      <c r="A1071"/>
      <c r="B1071"/>
      <c r="C1071"/>
      <c r="D1071"/>
      <c r="E1071" s="87"/>
      <c r="F1071"/>
      <c r="G1071"/>
      <c r="H1071"/>
    </row>
    <row r="1072" spans="1:8">
      <c r="A1072"/>
      <c r="B1072"/>
      <c r="C1072"/>
      <c r="D1072"/>
      <c r="E1072" s="87"/>
      <c r="F1072"/>
      <c r="G1072"/>
      <c r="H1072"/>
    </row>
    <row r="1073" spans="1:8">
      <c r="A1073"/>
      <c r="B1073"/>
      <c r="C1073"/>
      <c r="D1073"/>
      <c r="E1073" s="87"/>
      <c r="F1073"/>
      <c r="G1073"/>
      <c r="H1073"/>
    </row>
    <row r="1074" spans="1:8">
      <c r="A1074"/>
      <c r="B1074"/>
      <c r="C1074"/>
      <c r="D1074"/>
      <c r="E1074" s="87"/>
      <c r="F1074"/>
      <c r="G1074"/>
      <c r="H1074"/>
    </row>
    <row r="1075" spans="1:8">
      <c r="A1075"/>
      <c r="B1075"/>
      <c r="C1075"/>
      <c r="D1075"/>
      <c r="E1075" s="87"/>
      <c r="F1075"/>
      <c r="G1075"/>
      <c r="H1075"/>
    </row>
    <row r="1076" spans="1:8">
      <c r="A1076"/>
      <c r="B1076"/>
      <c r="C1076"/>
      <c r="D1076"/>
      <c r="E1076" s="87"/>
      <c r="F1076"/>
      <c r="G1076"/>
      <c r="H1076"/>
    </row>
    <row r="1077" spans="1:8">
      <c r="A1077"/>
      <c r="B1077"/>
      <c r="C1077"/>
      <c r="D1077"/>
      <c r="E1077" s="87"/>
      <c r="F1077"/>
      <c r="G1077"/>
      <c r="H1077"/>
    </row>
    <row r="1078" spans="1:8">
      <c r="A1078"/>
      <c r="B1078"/>
      <c r="C1078"/>
      <c r="D1078"/>
      <c r="E1078" s="87"/>
      <c r="F1078"/>
      <c r="G1078"/>
      <c r="H1078"/>
    </row>
    <row r="1079" spans="1:8">
      <c r="A1079"/>
      <c r="B1079"/>
      <c r="C1079"/>
      <c r="D1079"/>
      <c r="E1079" s="87"/>
      <c r="F1079"/>
      <c r="G1079"/>
      <c r="H1079"/>
    </row>
    <row r="1080" spans="1:8">
      <c r="A1080"/>
      <c r="B1080"/>
      <c r="C1080"/>
      <c r="D1080"/>
      <c r="E1080" s="87"/>
      <c r="F1080"/>
      <c r="G1080"/>
      <c r="H1080"/>
    </row>
    <row r="1081" spans="1:8">
      <c r="A1081"/>
      <c r="B1081"/>
      <c r="C1081"/>
      <c r="D1081"/>
      <c r="E1081" s="87"/>
      <c r="F1081"/>
      <c r="G1081"/>
      <c r="H1081"/>
    </row>
    <row r="1082" spans="1:8">
      <c r="A1082"/>
      <c r="B1082"/>
      <c r="C1082"/>
      <c r="D1082"/>
      <c r="E1082" s="87"/>
      <c r="F1082"/>
      <c r="G1082"/>
      <c r="H1082"/>
    </row>
    <row r="1083" spans="1:8">
      <c r="A1083"/>
      <c r="B1083"/>
      <c r="C1083"/>
      <c r="D1083"/>
      <c r="E1083" s="87"/>
      <c r="F1083"/>
      <c r="G1083"/>
      <c r="H1083"/>
    </row>
    <row r="1084" spans="1:8">
      <c r="A1084"/>
      <c r="B1084"/>
      <c r="C1084"/>
      <c r="D1084"/>
      <c r="E1084" s="87"/>
      <c r="F1084"/>
      <c r="G1084"/>
      <c r="H1084"/>
    </row>
    <row r="1085" spans="1:8">
      <c r="A1085"/>
      <c r="B1085"/>
      <c r="C1085"/>
      <c r="D1085"/>
      <c r="E1085" s="87"/>
      <c r="F1085"/>
      <c r="G1085"/>
      <c r="H1085"/>
    </row>
    <row r="1086" spans="1:8">
      <c r="A1086"/>
      <c r="B1086"/>
      <c r="C1086"/>
      <c r="D1086"/>
      <c r="E1086" s="87"/>
      <c r="F1086"/>
      <c r="G1086"/>
      <c r="H1086"/>
    </row>
    <row r="1087" spans="1:8">
      <c r="A1087"/>
      <c r="B1087"/>
      <c r="C1087"/>
      <c r="D1087"/>
      <c r="E1087" s="87"/>
      <c r="F1087"/>
      <c r="G1087"/>
      <c r="H1087"/>
    </row>
    <row r="1088" spans="1:8">
      <c r="A1088"/>
      <c r="B1088"/>
      <c r="C1088"/>
      <c r="D1088"/>
      <c r="E1088" s="87"/>
      <c r="F1088"/>
      <c r="G1088"/>
      <c r="H1088"/>
    </row>
    <row r="1089" spans="1:8">
      <c r="A1089"/>
      <c r="B1089"/>
      <c r="C1089"/>
      <c r="D1089"/>
      <c r="E1089" s="87"/>
      <c r="F1089"/>
      <c r="G1089"/>
      <c r="H1089"/>
    </row>
    <row r="1090" spans="1:8">
      <c r="A1090"/>
      <c r="B1090"/>
      <c r="C1090"/>
      <c r="D1090"/>
      <c r="E1090" s="87"/>
      <c r="F1090"/>
      <c r="G1090"/>
      <c r="H1090"/>
    </row>
    <row r="1091" spans="1:8">
      <c r="A1091"/>
      <c r="B1091"/>
      <c r="C1091"/>
      <c r="D1091"/>
      <c r="E1091" s="87"/>
      <c r="F1091"/>
      <c r="G1091"/>
      <c r="H1091"/>
    </row>
    <row r="1092" spans="1:8">
      <c r="A1092"/>
      <c r="B1092"/>
      <c r="C1092"/>
      <c r="D1092"/>
      <c r="E1092" s="87"/>
      <c r="F1092"/>
      <c r="G1092"/>
      <c r="H1092"/>
    </row>
    <row r="1093" spans="1:8">
      <c r="A1093"/>
      <c r="B1093"/>
      <c r="C1093"/>
      <c r="D1093"/>
      <c r="E1093" s="87"/>
      <c r="F1093"/>
      <c r="G1093"/>
      <c r="H1093"/>
    </row>
    <row r="1094" spans="1:8">
      <c r="A1094"/>
      <c r="B1094"/>
      <c r="C1094"/>
      <c r="D1094"/>
      <c r="E1094" s="87"/>
      <c r="F1094"/>
      <c r="G1094"/>
      <c r="H1094"/>
    </row>
    <row r="1095" spans="1:8">
      <c r="A1095"/>
      <c r="B1095"/>
      <c r="C1095"/>
      <c r="D1095"/>
      <c r="E1095" s="87"/>
      <c r="F1095"/>
      <c r="G1095"/>
      <c r="H1095"/>
    </row>
    <row r="1096" spans="1:8">
      <c r="A1096"/>
      <c r="B1096"/>
      <c r="C1096"/>
      <c r="D1096"/>
      <c r="E1096" s="87"/>
      <c r="F1096"/>
      <c r="G1096"/>
      <c r="H1096"/>
    </row>
    <row r="1097" spans="1:8">
      <c r="A1097"/>
      <c r="B1097"/>
      <c r="C1097"/>
      <c r="D1097"/>
      <c r="E1097" s="87"/>
      <c r="F1097"/>
      <c r="G1097"/>
      <c r="H1097"/>
    </row>
    <row r="1098" spans="1:8">
      <c r="A1098"/>
      <c r="B1098"/>
      <c r="C1098"/>
      <c r="D1098"/>
      <c r="E1098" s="87"/>
      <c r="F1098"/>
      <c r="G1098"/>
      <c r="H1098"/>
    </row>
    <row r="1099" spans="1:8">
      <c r="A1099"/>
      <c r="B1099"/>
      <c r="C1099"/>
      <c r="D1099"/>
      <c r="E1099" s="87"/>
      <c r="F1099"/>
      <c r="G1099"/>
      <c r="H1099"/>
    </row>
    <row r="1100" spans="1:8">
      <c r="A1100"/>
      <c r="B1100"/>
      <c r="C1100"/>
      <c r="D1100"/>
      <c r="E1100" s="87"/>
      <c r="F1100"/>
      <c r="G1100"/>
      <c r="H1100"/>
    </row>
    <row r="1101" spans="1:8">
      <c r="A1101"/>
      <c r="B1101"/>
      <c r="C1101"/>
      <c r="D1101"/>
      <c r="E1101" s="87"/>
      <c r="F1101"/>
      <c r="G1101"/>
      <c r="H1101"/>
    </row>
    <row r="1102" spans="1:8">
      <c r="A1102"/>
      <c r="B1102"/>
      <c r="C1102"/>
      <c r="D1102"/>
      <c r="E1102" s="87"/>
      <c r="F1102"/>
      <c r="G1102"/>
      <c r="H1102"/>
    </row>
    <row r="1103" spans="1:8">
      <c r="A1103"/>
      <c r="B1103"/>
      <c r="C1103"/>
      <c r="D1103"/>
      <c r="E1103" s="87"/>
      <c r="F1103"/>
      <c r="G1103"/>
      <c r="H1103"/>
    </row>
    <row r="1104" spans="1:8">
      <c r="A1104"/>
      <c r="B1104"/>
      <c r="C1104"/>
      <c r="D1104"/>
      <c r="E1104" s="87"/>
      <c r="F1104"/>
      <c r="G1104"/>
      <c r="H1104"/>
    </row>
    <row r="1105" spans="1:8">
      <c r="A1105"/>
      <c r="B1105"/>
      <c r="C1105"/>
      <c r="D1105"/>
      <c r="E1105" s="87"/>
      <c r="F1105"/>
      <c r="G1105"/>
      <c r="H1105"/>
    </row>
    <row r="1106" spans="1:8">
      <c r="A1106"/>
      <c r="B1106"/>
      <c r="C1106"/>
      <c r="D1106"/>
      <c r="E1106" s="87"/>
      <c r="F1106"/>
      <c r="G1106"/>
      <c r="H1106"/>
    </row>
    <row r="1107" spans="1:8">
      <c r="A1107"/>
      <c r="B1107"/>
      <c r="C1107"/>
      <c r="D1107"/>
      <c r="E1107" s="87"/>
      <c r="F1107"/>
      <c r="G1107"/>
      <c r="H1107"/>
    </row>
    <row r="1108" spans="1:8">
      <c r="A1108"/>
      <c r="B1108"/>
      <c r="C1108"/>
      <c r="D1108"/>
      <c r="E1108" s="87"/>
      <c r="F1108"/>
      <c r="G1108"/>
      <c r="H1108"/>
    </row>
    <row r="1109" spans="1:8">
      <c r="A1109"/>
      <c r="B1109"/>
      <c r="C1109"/>
      <c r="D1109"/>
      <c r="E1109" s="87"/>
      <c r="F1109"/>
      <c r="G1109"/>
      <c r="H1109"/>
    </row>
    <row r="1110" spans="1:8">
      <c r="A1110"/>
      <c r="B1110"/>
      <c r="C1110"/>
      <c r="D1110"/>
      <c r="E1110" s="87"/>
      <c r="F1110"/>
      <c r="G1110"/>
      <c r="H1110"/>
    </row>
    <row r="1111" spans="1:8">
      <c r="A1111"/>
      <c r="B1111"/>
      <c r="C1111"/>
      <c r="D1111"/>
      <c r="E1111" s="87"/>
      <c r="F1111"/>
      <c r="G1111"/>
      <c r="H1111"/>
    </row>
    <row r="1112" spans="1:8">
      <c r="A1112"/>
      <c r="B1112"/>
      <c r="C1112"/>
      <c r="D1112"/>
      <c r="E1112" s="87"/>
      <c r="F1112"/>
      <c r="G1112"/>
      <c r="H1112"/>
    </row>
    <row r="1113" spans="1:8">
      <c r="A1113"/>
      <c r="B1113"/>
      <c r="C1113"/>
      <c r="D1113"/>
      <c r="E1113" s="87"/>
      <c r="F1113"/>
      <c r="G1113"/>
      <c r="H1113"/>
    </row>
    <row r="1114" spans="1:8">
      <c r="A1114"/>
      <c r="B1114"/>
      <c r="C1114"/>
      <c r="D1114"/>
      <c r="E1114" s="87"/>
      <c r="F1114"/>
      <c r="G1114"/>
      <c r="H1114"/>
    </row>
    <row r="1115" spans="1:8">
      <c r="A1115"/>
      <c r="B1115"/>
      <c r="C1115"/>
      <c r="D1115"/>
      <c r="E1115" s="87"/>
      <c r="F1115"/>
      <c r="G1115"/>
      <c r="H1115"/>
    </row>
    <row r="1116" spans="1:8">
      <c r="A1116"/>
      <c r="B1116"/>
      <c r="C1116"/>
      <c r="D1116"/>
      <c r="E1116" s="87"/>
      <c r="F1116"/>
      <c r="G1116"/>
      <c r="H1116"/>
    </row>
    <row r="1117" spans="1:8">
      <c r="A1117"/>
      <c r="B1117"/>
      <c r="C1117"/>
      <c r="D1117"/>
      <c r="E1117" s="87"/>
      <c r="F1117"/>
      <c r="G1117"/>
      <c r="H1117"/>
    </row>
    <row r="1118" spans="1:8">
      <c r="A1118"/>
      <c r="B1118"/>
      <c r="C1118"/>
      <c r="D1118"/>
      <c r="E1118" s="87"/>
      <c r="F1118"/>
      <c r="G1118"/>
      <c r="H1118"/>
    </row>
    <row r="1119" spans="1:8">
      <c r="A1119"/>
      <c r="B1119"/>
      <c r="C1119"/>
      <c r="D1119"/>
      <c r="E1119" s="87"/>
      <c r="F1119"/>
      <c r="G1119"/>
      <c r="H1119"/>
    </row>
    <row r="1120" spans="1:8">
      <c r="A1120"/>
      <c r="B1120"/>
      <c r="C1120"/>
      <c r="D1120"/>
      <c r="E1120" s="87"/>
      <c r="F1120"/>
      <c r="G1120"/>
      <c r="H1120"/>
    </row>
    <row r="1121" spans="1:8">
      <c r="A1121"/>
      <c r="B1121"/>
      <c r="C1121"/>
      <c r="D1121"/>
      <c r="E1121" s="87"/>
      <c r="F1121"/>
      <c r="G1121"/>
      <c r="H1121"/>
    </row>
    <row r="1122" spans="1:8">
      <c r="A1122"/>
      <c r="B1122"/>
      <c r="C1122"/>
      <c r="D1122"/>
      <c r="E1122" s="87"/>
      <c r="F1122"/>
      <c r="G1122"/>
      <c r="H1122"/>
    </row>
    <row r="1123" spans="1:8">
      <c r="A1123"/>
      <c r="B1123"/>
      <c r="C1123"/>
      <c r="D1123"/>
      <c r="E1123" s="87"/>
      <c r="F1123"/>
      <c r="G1123"/>
      <c r="H1123"/>
    </row>
    <row r="1124" spans="1:8">
      <c r="A1124"/>
      <c r="B1124"/>
      <c r="C1124"/>
      <c r="D1124"/>
      <c r="E1124" s="87"/>
      <c r="F1124"/>
      <c r="G1124"/>
      <c r="H1124"/>
    </row>
    <row r="1125" spans="1:8">
      <c r="A1125"/>
      <c r="B1125"/>
      <c r="C1125"/>
      <c r="D1125"/>
      <c r="E1125" s="87"/>
      <c r="F1125"/>
      <c r="G1125"/>
      <c r="H1125"/>
    </row>
    <row r="1126" spans="1:8">
      <c r="A1126"/>
      <c r="B1126"/>
      <c r="C1126"/>
      <c r="D1126"/>
      <c r="E1126" s="87"/>
      <c r="F1126"/>
      <c r="G1126"/>
      <c r="H1126"/>
    </row>
    <row r="1127" spans="1:8">
      <c r="A1127"/>
      <c r="B1127"/>
      <c r="C1127"/>
      <c r="D1127"/>
      <c r="E1127" s="87"/>
      <c r="F1127"/>
      <c r="G1127"/>
      <c r="H1127"/>
    </row>
    <row r="1128" spans="1:8">
      <c r="A1128"/>
      <c r="B1128"/>
      <c r="C1128"/>
      <c r="D1128"/>
      <c r="E1128" s="87"/>
      <c r="F1128"/>
      <c r="G1128"/>
      <c r="H1128"/>
    </row>
    <row r="1129" spans="1:8">
      <c r="A1129"/>
      <c r="B1129"/>
      <c r="C1129"/>
      <c r="D1129"/>
      <c r="E1129" s="87"/>
      <c r="F1129"/>
      <c r="G1129"/>
      <c r="H1129"/>
    </row>
    <row r="1130" spans="1:8">
      <c r="A1130"/>
      <c r="B1130"/>
      <c r="C1130"/>
      <c r="D1130"/>
      <c r="E1130" s="87"/>
      <c r="F1130"/>
      <c r="G1130"/>
      <c r="H1130"/>
    </row>
    <row r="1131" spans="1:8">
      <c r="A1131"/>
      <c r="B1131"/>
      <c r="C1131"/>
      <c r="D1131"/>
      <c r="E1131" s="87"/>
      <c r="F1131"/>
      <c r="G1131"/>
      <c r="H1131"/>
    </row>
    <row r="1132" spans="1:8">
      <c r="A1132"/>
      <c r="B1132"/>
      <c r="C1132"/>
      <c r="D1132"/>
      <c r="E1132" s="87"/>
      <c r="F1132"/>
      <c r="G1132"/>
      <c r="H1132"/>
    </row>
    <row r="1133" spans="1:8">
      <c r="A1133"/>
      <c r="B1133"/>
      <c r="C1133"/>
      <c r="D1133"/>
      <c r="E1133" s="87"/>
      <c r="F1133"/>
      <c r="G1133"/>
      <c r="H1133"/>
    </row>
    <row r="1134" spans="1:8">
      <c r="A1134"/>
      <c r="B1134"/>
      <c r="C1134"/>
      <c r="D1134"/>
      <c r="E1134" s="87"/>
      <c r="F1134"/>
      <c r="G1134"/>
      <c r="H1134"/>
    </row>
    <row r="1135" spans="1:8">
      <c r="A1135"/>
      <c r="B1135"/>
      <c r="C1135"/>
      <c r="D1135"/>
      <c r="E1135" s="87"/>
      <c r="F1135"/>
      <c r="G1135"/>
      <c r="H1135"/>
    </row>
    <row r="1136" spans="1:8">
      <c r="A1136"/>
      <c r="B1136"/>
      <c r="C1136"/>
      <c r="D1136"/>
      <c r="E1136" s="87"/>
      <c r="F1136"/>
      <c r="G1136"/>
      <c r="H1136"/>
    </row>
    <row r="1137" spans="1:8">
      <c r="A1137"/>
      <c r="B1137"/>
      <c r="C1137"/>
      <c r="D1137"/>
      <c r="E1137" s="87"/>
      <c r="F1137"/>
      <c r="G1137"/>
      <c r="H1137"/>
    </row>
    <row r="1138" spans="1:8">
      <c r="A1138"/>
      <c r="B1138"/>
      <c r="C1138"/>
      <c r="D1138"/>
      <c r="E1138" s="87"/>
      <c r="F1138"/>
      <c r="G1138"/>
      <c r="H1138"/>
    </row>
    <row r="1139" spans="1:8">
      <c r="A1139"/>
      <c r="B1139"/>
      <c r="C1139"/>
      <c r="D1139"/>
      <c r="E1139" s="87"/>
      <c r="F1139"/>
      <c r="G1139"/>
      <c r="H1139"/>
    </row>
    <row r="1140" spans="1:8">
      <c r="A1140"/>
      <c r="B1140"/>
      <c r="C1140"/>
      <c r="D1140"/>
      <c r="E1140" s="87"/>
      <c r="F1140"/>
      <c r="G1140"/>
      <c r="H1140"/>
    </row>
    <row r="1141" spans="1:8">
      <c r="A1141"/>
      <c r="B1141"/>
      <c r="C1141"/>
      <c r="D1141"/>
      <c r="E1141" s="87"/>
      <c r="F1141"/>
      <c r="G1141"/>
      <c r="H1141"/>
    </row>
    <row r="1142" spans="1:8">
      <c r="A1142"/>
      <c r="B1142"/>
      <c r="C1142"/>
      <c r="D1142"/>
      <c r="E1142" s="87"/>
      <c r="F1142"/>
      <c r="G1142"/>
      <c r="H1142"/>
    </row>
    <row r="1143" spans="1:8">
      <c r="A1143"/>
      <c r="B1143"/>
      <c r="C1143"/>
      <c r="D1143"/>
      <c r="E1143" s="87"/>
      <c r="F1143"/>
      <c r="G1143"/>
      <c r="H1143"/>
    </row>
    <row r="1144" spans="1:8">
      <c r="A1144"/>
      <c r="B1144"/>
      <c r="C1144"/>
      <c r="D1144"/>
      <c r="E1144" s="87"/>
      <c r="F1144"/>
      <c r="G1144"/>
      <c r="H1144"/>
    </row>
    <row r="1145" spans="1:8">
      <c r="A1145"/>
      <c r="B1145"/>
      <c r="C1145"/>
      <c r="D1145"/>
      <c r="E1145" s="87"/>
      <c r="F1145"/>
      <c r="G1145"/>
      <c r="H1145"/>
    </row>
    <row r="1146" spans="1:8">
      <c r="A1146"/>
      <c r="B1146"/>
      <c r="C1146"/>
      <c r="D1146"/>
      <c r="E1146" s="87"/>
      <c r="F1146"/>
      <c r="G1146"/>
      <c r="H1146"/>
    </row>
    <row r="1147" spans="1:8">
      <c r="A1147"/>
      <c r="B1147"/>
      <c r="C1147"/>
      <c r="D1147"/>
      <c r="E1147" s="87"/>
      <c r="F1147"/>
      <c r="G1147"/>
      <c r="H1147"/>
    </row>
    <row r="1148" spans="1:8">
      <c r="A1148"/>
      <c r="B1148"/>
      <c r="C1148"/>
      <c r="D1148"/>
      <c r="E1148" s="87"/>
      <c r="F1148"/>
      <c r="G1148"/>
      <c r="H1148"/>
    </row>
    <row r="1149" spans="1:8">
      <c r="A1149"/>
      <c r="B1149"/>
      <c r="C1149"/>
      <c r="D1149"/>
      <c r="E1149" s="87"/>
      <c r="F1149"/>
      <c r="G1149"/>
      <c r="H1149"/>
    </row>
    <row r="1150" spans="1:8">
      <c r="A1150"/>
      <c r="B1150"/>
      <c r="C1150"/>
      <c r="D1150"/>
      <c r="E1150" s="87"/>
      <c r="F1150"/>
      <c r="G1150"/>
      <c r="H1150"/>
    </row>
    <row r="1151" spans="1:8">
      <c r="A1151"/>
      <c r="B1151"/>
      <c r="C1151"/>
      <c r="D1151"/>
      <c r="E1151" s="87"/>
      <c r="F1151"/>
      <c r="G1151"/>
      <c r="H1151"/>
    </row>
    <row r="1152" spans="1:8">
      <c r="A1152"/>
      <c r="B1152"/>
      <c r="C1152"/>
      <c r="D1152"/>
      <c r="E1152" s="87"/>
      <c r="F1152"/>
      <c r="G1152"/>
      <c r="H1152"/>
    </row>
    <row r="1153" spans="1:8">
      <c r="A1153"/>
      <c r="B1153"/>
      <c r="C1153"/>
      <c r="D1153"/>
      <c r="E1153" s="87"/>
      <c r="F1153"/>
      <c r="G1153"/>
      <c r="H1153"/>
    </row>
    <row r="1154" spans="1:8">
      <c r="A1154"/>
      <c r="B1154"/>
      <c r="C1154"/>
      <c r="D1154"/>
      <c r="E1154" s="87"/>
      <c r="F1154"/>
      <c r="G1154"/>
      <c r="H1154"/>
    </row>
    <row r="1155" spans="1:8">
      <c r="A1155"/>
      <c r="B1155"/>
      <c r="C1155"/>
      <c r="D1155"/>
      <c r="E1155" s="87"/>
      <c r="F1155"/>
      <c r="G1155"/>
      <c r="H1155"/>
    </row>
    <row r="1156" spans="1:8">
      <c r="A1156"/>
      <c r="B1156"/>
      <c r="C1156"/>
      <c r="D1156"/>
      <c r="E1156" s="87"/>
      <c r="F1156"/>
      <c r="G1156"/>
      <c r="H1156"/>
    </row>
    <row r="1157" spans="1:8">
      <c r="A1157"/>
      <c r="B1157"/>
      <c r="C1157"/>
      <c r="D1157"/>
      <c r="E1157" s="87"/>
      <c r="F1157"/>
      <c r="G1157"/>
      <c r="H1157"/>
    </row>
    <row r="1158" spans="1:8">
      <c r="A1158"/>
      <c r="B1158"/>
      <c r="C1158"/>
      <c r="D1158"/>
      <c r="E1158" s="87"/>
      <c r="F1158"/>
      <c r="G1158"/>
      <c r="H1158"/>
    </row>
    <row r="1159" spans="1:8">
      <c r="A1159"/>
      <c r="B1159"/>
      <c r="C1159"/>
      <c r="D1159"/>
      <c r="E1159" s="87"/>
      <c r="F1159"/>
      <c r="G1159"/>
      <c r="H1159"/>
    </row>
    <row r="1160" spans="1:8">
      <c r="A1160"/>
      <c r="B1160"/>
      <c r="C1160"/>
      <c r="D1160"/>
      <c r="E1160" s="87"/>
      <c r="F1160"/>
      <c r="G1160"/>
      <c r="H1160"/>
    </row>
    <row r="1161" spans="1:8">
      <c r="A1161"/>
      <c r="B1161"/>
      <c r="C1161"/>
      <c r="D1161"/>
      <c r="E1161" s="87"/>
      <c r="F1161"/>
      <c r="G1161"/>
      <c r="H1161"/>
    </row>
    <row r="1162" spans="1:8">
      <c r="A1162"/>
      <c r="B1162"/>
      <c r="C1162"/>
      <c r="D1162"/>
      <c r="E1162" s="87"/>
      <c r="F1162"/>
      <c r="G1162"/>
      <c r="H1162"/>
    </row>
    <row r="1163" spans="1:8">
      <c r="A1163"/>
      <c r="B1163"/>
      <c r="C1163"/>
      <c r="D1163"/>
      <c r="E1163" s="87"/>
      <c r="F1163"/>
      <c r="G1163"/>
      <c r="H1163"/>
    </row>
    <row r="1164" spans="1:8">
      <c r="A1164"/>
      <c r="B1164"/>
      <c r="C1164"/>
      <c r="D1164"/>
      <c r="E1164" s="87"/>
      <c r="F1164"/>
      <c r="G1164"/>
      <c r="H1164"/>
    </row>
    <row r="1165" spans="1:8">
      <c r="A1165"/>
      <c r="B1165"/>
      <c r="C1165"/>
      <c r="D1165"/>
      <c r="E1165" s="87"/>
      <c r="F1165"/>
      <c r="G1165"/>
      <c r="H1165"/>
    </row>
    <row r="1166" spans="1:8">
      <c r="A1166"/>
      <c r="B1166"/>
      <c r="C1166"/>
      <c r="D1166"/>
      <c r="E1166" s="87"/>
      <c r="F1166"/>
      <c r="G1166"/>
      <c r="H1166"/>
    </row>
    <row r="1167" spans="1:8">
      <c r="A1167"/>
      <c r="B1167"/>
      <c r="C1167"/>
      <c r="D1167"/>
      <c r="E1167" s="87"/>
      <c r="F1167"/>
      <c r="G1167"/>
      <c r="H1167"/>
    </row>
    <row r="1168" spans="1:8">
      <c r="A1168"/>
      <c r="B1168"/>
      <c r="C1168"/>
      <c r="D1168"/>
      <c r="E1168" s="87"/>
      <c r="F1168"/>
      <c r="G1168"/>
      <c r="H1168"/>
    </row>
    <row r="1169" spans="1:8">
      <c r="A1169"/>
      <c r="B1169"/>
      <c r="C1169"/>
      <c r="D1169"/>
      <c r="E1169" s="87"/>
      <c r="F1169"/>
      <c r="G1169"/>
      <c r="H1169"/>
    </row>
    <row r="1170" spans="1:8">
      <c r="A1170"/>
      <c r="B1170"/>
      <c r="C1170"/>
      <c r="D1170"/>
      <c r="E1170" s="87"/>
      <c r="F1170"/>
      <c r="G1170"/>
      <c r="H1170"/>
    </row>
    <row r="1171" spans="1:8">
      <c r="A1171"/>
      <c r="B1171"/>
      <c r="C1171"/>
      <c r="D1171"/>
      <c r="E1171" s="87"/>
      <c r="F1171"/>
      <c r="G1171"/>
      <c r="H1171"/>
    </row>
    <row r="1172" spans="1:8">
      <c r="A1172"/>
      <c r="B1172"/>
      <c r="C1172"/>
      <c r="D1172"/>
      <c r="E1172" s="87"/>
      <c r="F1172"/>
      <c r="G1172"/>
      <c r="H1172"/>
    </row>
    <row r="1173" spans="1:8">
      <c r="A1173"/>
      <c r="B1173"/>
      <c r="C1173"/>
      <c r="D1173"/>
      <c r="E1173" s="87"/>
      <c r="F1173"/>
      <c r="G1173"/>
      <c r="H1173"/>
    </row>
    <row r="1174" spans="1:8">
      <c r="A1174"/>
      <c r="B1174"/>
      <c r="C1174"/>
      <c r="D1174"/>
      <c r="E1174" s="87"/>
      <c r="F1174"/>
      <c r="G1174"/>
      <c r="H1174"/>
    </row>
    <row r="1175" spans="1:8">
      <c r="A1175"/>
      <c r="B1175"/>
      <c r="C1175"/>
      <c r="D1175"/>
      <c r="E1175" s="87"/>
      <c r="F1175"/>
      <c r="G1175"/>
      <c r="H1175"/>
    </row>
    <row r="1176" spans="1:8">
      <c r="A1176"/>
      <c r="B1176"/>
      <c r="C1176"/>
      <c r="D1176"/>
      <c r="E1176" s="87"/>
      <c r="F1176"/>
      <c r="G1176"/>
      <c r="H1176"/>
    </row>
    <row r="1177" spans="1:8">
      <c r="A1177"/>
      <c r="B1177"/>
      <c r="C1177"/>
      <c r="D1177"/>
      <c r="E1177" s="87"/>
      <c r="F1177"/>
      <c r="G1177"/>
      <c r="H1177"/>
    </row>
    <row r="1178" spans="1:8">
      <c r="A1178"/>
      <c r="B1178"/>
      <c r="C1178"/>
      <c r="D1178"/>
      <c r="E1178" s="87"/>
      <c r="F1178"/>
      <c r="G1178"/>
      <c r="H1178"/>
    </row>
    <row r="1179" spans="1:8">
      <c r="A1179"/>
      <c r="B1179"/>
      <c r="C1179"/>
      <c r="D1179"/>
      <c r="E1179" s="87"/>
      <c r="F1179"/>
      <c r="G1179"/>
      <c r="H1179"/>
    </row>
    <row r="1180" spans="1:8">
      <c r="A1180"/>
      <c r="B1180"/>
      <c r="C1180"/>
      <c r="D1180"/>
      <c r="E1180" s="87"/>
      <c r="F1180"/>
      <c r="G1180"/>
      <c r="H1180"/>
    </row>
    <row r="1181" spans="1:8">
      <c r="A1181"/>
      <c r="B1181"/>
      <c r="C1181"/>
      <c r="D1181"/>
      <c r="E1181" s="87"/>
      <c r="F1181"/>
      <c r="G1181"/>
      <c r="H1181"/>
    </row>
    <row r="1182" spans="1:8">
      <c r="A1182"/>
      <c r="B1182"/>
      <c r="C1182"/>
      <c r="D1182"/>
      <c r="E1182" s="87"/>
      <c r="F1182"/>
      <c r="G1182"/>
      <c r="H1182"/>
    </row>
    <row r="1183" spans="1:8">
      <c r="A1183"/>
      <c r="B1183"/>
      <c r="C1183"/>
      <c r="D1183"/>
      <c r="E1183" s="87"/>
      <c r="F1183"/>
      <c r="G1183"/>
      <c r="H1183"/>
    </row>
    <row r="1184" spans="1:8">
      <c r="A1184"/>
      <c r="B1184"/>
      <c r="C1184"/>
      <c r="D1184"/>
      <c r="E1184" s="87"/>
      <c r="F1184"/>
      <c r="G1184"/>
      <c r="H1184"/>
    </row>
    <row r="1185" spans="1:8">
      <c r="A1185"/>
      <c r="B1185"/>
      <c r="C1185"/>
      <c r="D1185"/>
      <c r="E1185" s="87"/>
      <c r="F1185"/>
      <c r="G1185"/>
      <c r="H1185"/>
    </row>
    <row r="1186" spans="1:8">
      <c r="A1186"/>
      <c r="B1186"/>
      <c r="C1186"/>
      <c r="D1186"/>
      <c r="E1186" s="87"/>
      <c r="F1186"/>
      <c r="G1186"/>
      <c r="H1186"/>
    </row>
    <row r="1187" spans="1:8">
      <c r="A1187"/>
      <c r="B1187"/>
      <c r="C1187"/>
      <c r="D1187"/>
      <c r="E1187" s="87"/>
      <c r="F1187"/>
      <c r="G1187"/>
      <c r="H1187"/>
    </row>
    <row r="1188" spans="1:8">
      <c r="A1188"/>
      <c r="B1188"/>
      <c r="C1188"/>
      <c r="D1188"/>
      <c r="E1188" s="87"/>
      <c r="F1188"/>
      <c r="G1188"/>
      <c r="H1188"/>
    </row>
    <row r="1189" spans="1:8">
      <c r="A1189"/>
      <c r="B1189"/>
      <c r="C1189"/>
      <c r="D1189"/>
      <c r="E1189" s="87"/>
      <c r="F1189"/>
      <c r="G1189"/>
      <c r="H1189"/>
    </row>
    <row r="1190" spans="1:8">
      <c r="A1190"/>
      <c r="B1190"/>
      <c r="C1190"/>
      <c r="D1190"/>
      <c r="E1190" s="87"/>
      <c r="F1190"/>
      <c r="G1190"/>
      <c r="H1190"/>
    </row>
    <row r="1191" spans="1:8">
      <c r="A1191"/>
      <c r="B1191"/>
      <c r="C1191"/>
      <c r="D1191"/>
      <c r="E1191" s="87"/>
      <c r="F1191"/>
      <c r="G1191"/>
      <c r="H1191"/>
    </row>
    <row r="1192" spans="1:8">
      <c r="A1192"/>
      <c r="C1192"/>
      <c r="D1192"/>
      <c r="E1192" s="87"/>
      <c r="F1192"/>
      <c r="G1192"/>
      <c r="H1192"/>
    </row>
    <row r="1193" spans="1:8">
      <c r="A1193"/>
      <c r="B1193"/>
      <c r="C1193"/>
      <c r="D1193"/>
      <c r="E1193" s="87"/>
      <c r="F1193"/>
      <c r="G1193"/>
      <c r="H1193"/>
    </row>
    <row r="1194" spans="1:8">
      <c r="A1194"/>
      <c r="B1194"/>
      <c r="C1194"/>
      <c r="D1194"/>
      <c r="E1194" s="87"/>
      <c r="F1194"/>
      <c r="G1194"/>
      <c r="H1194"/>
    </row>
    <row r="1195" spans="1:8">
      <c r="A1195"/>
      <c r="B1195"/>
      <c r="C1195"/>
      <c r="D1195"/>
      <c r="E1195" s="87"/>
      <c r="F1195"/>
      <c r="G1195"/>
      <c r="H1195"/>
    </row>
    <row r="1196" spans="1:8">
      <c r="A1196"/>
      <c r="B1196"/>
      <c r="C1196"/>
      <c r="D1196"/>
      <c r="E1196" s="87"/>
      <c r="F1196"/>
      <c r="G1196"/>
      <c r="H1196"/>
    </row>
    <row r="1197" spans="1:8">
      <c r="A1197"/>
      <c r="B1197"/>
      <c r="C1197"/>
      <c r="D1197"/>
      <c r="E1197" s="87"/>
      <c r="F1197"/>
      <c r="G1197"/>
      <c r="H1197"/>
    </row>
    <row r="1198" spans="1:8">
      <c r="A1198"/>
      <c r="B1198"/>
      <c r="C1198"/>
      <c r="D1198"/>
      <c r="E1198" s="87"/>
      <c r="F1198"/>
      <c r="G1198"/>
      <c r="H1198"/>
    </row>
    <row r="1199" spans="1:8">
      <c r="A1199"/>
      <c r="C1199"/>
      <c r="D1199"/>
      <c r="E1199" s="87"/>
      <c r="F1199"/>
      <c r="G1199"/>
      <c r="H1199"/>
    </row>
    <row r="1200" spans="1:8">
      <c r="A1200"/>
      <c r="B1200"/>
      <c r="C1200"/>
      <c r="D1200"/>
      <c r="E1200" s="87"/>
      <c r="F1200"/>
      <c r="G1200"/>
      <c r="H1200"/>
    </row>
    <row r="1201" spans="1:8">
      <c r="A1201"/>
      <c r="B1201"/>
      <c r="C1201"/>
      <c r="D1201"/>
      <c r="E1201" s="87"/>
      <c r="F1201"/>
      <c r="G1201"/>
      <c r="H1201"/>
    </row>
    <row r="1202" spans="1:8">
      <c r="A1202"/>
      <c r="C1202"/>
      <c r="D1202"/>
      <c r="E1202" s="87"/>
      <c r="F1202"/>
      <c r="G1202"/>
      <c r="H1202"/>
    </row>
    <row r="1203" spans="1:8">
      <c r="A1203"/>
      <c r="B1203"/>
      <c r="C1203"/>
      <c r="D1203"/>
      <c r="E1203" s="87"/>
      <c r="F1203"/>
      <c r="G1203"/>
      <c r="H1203"/>
    </row>
    <row r="1204" spans="1:8">
      <c r="A1204"/>
      <c r="C1204"/>
      <c r="D1204"/>
      <c r="E1204" s="87"/>
      <c r="F1204"/>
      <c r="G1204"/>
      <c r="H1204"/>
    </row>
    <row r="1205" spans="1:8">
      <c r="A1205"/>
      <c r="B1205"/>
      <c r="C1205"/>
      <c r="D1205"/>
      <c r="E1205" s="87"/>
      <c r="F1205"/>
      <c r="G1205"/>
      <c r="H1205"/>
    </row>
    <row r="1206" spans="1:8">
      <c r="A1206"/>
      <c r="B1206"/>
      <c r="C1206"/>
      <c r="D1206"/>
      <c r="E1206" s="87"/>
      <c r="F1206"/>
      <c r="G1206"/>
      <c r="H1206"/>
    </row>
    <row r="1207" spans="1:8">
      <c r="A1207"/>
      <c r="B1207"/>
      <c r="C1207"/>
      <c r="D1207"/>
      <c r="E1207" s="87"/>
      <c r="F1207"/>
      <c r="G1207"/>
      <c r="H1207"/>
    </row>
    <row r="1208" spans="1:8">
      <c r="A1208"/>
      <c r="B1208"/>
      <c r="C1208"/>
      <c r="D1208"/>
      <c r="E1208" s="87"/>
      <c r="F1208"/>
      <c r="G1208"/>
      <c r="H1208"/>
    </row>
    <row r="1209" spans="1:8">
      <c r="A1209"/>
      <c r="B1209"/>
      <c r="C1209"/>
      <c r="D1209"/>
      <c r="E1209" s="87"/>
      <c r="F1209"/>
      <c r="G1209"/>
      <c r="H1209"/>
    </row>
    <row r="1210" spans="1:8">
      <c r="A1210"/>
      <c r="B1210"/>
      <c r="C1210"/>
      <c r="D1210"/>
      <c r="E1210" s="87"/>
      <c r="F1210"/>
      <c r="G1210"/>
      <c r="H1210"/>
    </row>
    <row r="1211" spans="1:8">
      <c r="A1211"/>
      <c r="B1211"/>
      <c r="C1211"/>
      <c r="D1211"/>
      <c r="E1211" s="87"/>
      <c r="F1211"/>
      <c r="G1211"/>
      <c r="H1211"/>
    </row>
    <row r="1212" spans="1:8">
      <c r="A1212"/>
      <c r="B1212"/>
      <c r="C1212"/>
      <c r="D1212"/>
      <c r="E1212" s="87"/>
      <c r="F1212"/>
      <c r="G1212"/>
      <c r="H1212"/>
    </row>
    <row r="1213" spans="1:8">
      <c r="A1213"/>
      <c r="B1213"/>
      <c r="C1213"/>
      <c r="D1213"/>
      <c r="E1213" s="87"/>
      <c r="F1213"/>
      <c r="G1213"/>
      <c r="H1213"/>
    </row>
    <row r="1214" spans="1:8">
      <c r="A1214"/>
      <c r="B1214"/>
      <c r="C1214"/>
      <c r="D1214"/>
      <c r="E1214" s="87"/>
      <c r="F1214"/>
      <c r="G1214"/>
      <c r="H1214"/>
    </row>
    <row r="1215" spans="1:8">
      <c r="A1215"/>
      <c r="B1215"/>
      <c r="C1215"/>
      <c r="D1215"/>
      <c r="E1215" s="87"/>
      <c r="F1215"/>
      <c r="G1215"/>
      <c r="H1215"/>
    </row>
    <row r="1216" spans="1:8">
      <c r="A1216"/>
      <c r="B1216"/>
      <c r="C1216"/>
      <c r="D1216"/>
      <c r="E1216" s="87"/>
      <c r="F1216"/>
      <c r="G1216"/>
      <c r="H1216"/>
    </row>
    <row r="1217" spans="1:8">
      <c r="A1217"/>
      <c r="B1217"/>
      <c r="C1217"/>
      <c r="D1217"/>
      <c r="E1217" s="87"/>
      <c r="F1217"/>
      <c r="G1217"/>
      <c r="H1217"/>
    </row>
    <row r="1218" spans="1:8">
      <c r="A1218"/>
      <c r="B1218"/>
      <c r="C1218"/>
      <c r="D1218"/>
      <c r="E1218" s="87"/>
      <c r="F1218"/>
      <c r="G1218"/>
      <c r="H1218"/>
    </row>
    <row r="1219" spans="1:8">
      <c r="A1219"/>
      <c r="B1219"/>
      <c r="C1219"/>
      <c r="D1219"/>
      <c r="E1219" s="87"/>
      <c r="F1219"/>
      <c r="G1219"/>
      <c r="H1219"/>
    </row>
    <row r="1220" spans="1:8">
      <c r="A1220"/>
      <c r="B1220"/>
      <c r="C1220"/>
      <c r="D1220"/>
      <c r="E1220" s="87"/>
      <c r="F1220"/>
      <c r="G1220"/>
      <c r="H1220"/>
    </row>
    <row r="1221" spans="1:8">
      <c r="A1221"/>
      <c r="B1221"/>
      <c r="C1221"/>
      <c r="D1221"/>
      <c r="E1221" s="87"/>
      <c r="F1221"/>
      <c r="G1221"/>
      <c r="H1221"/>
    </row>
    <row r="1222" spans="1:8">
      <c r="A1222"/>
      <c r="B1222"/>
      <c r="C1222"/>
      <c r="D1222"/>
      <c r="E1222" s="87"/>
      <c r="F1222"/>
      <c r="G1222"/>
      <c r="H1222"/>
    </row>
    <row r="1223" spans="1:8">
      <c r="A1223"/>
      <c r="B1223"/>
      <c r="C1223"/>
      <c r="D1223"/>
      <c r="E1223" s="87"/>
      <c r="F1223"/>
      <c r="G1223"/>
      <c r="H1223"/>
    </row>
    <row r="1224" spans="1:8">
      <c r="A1224"/>
      <c r="B1224"/>
      <c r="C1224"/>
      <c r="D1224"/>
      <c r="E1224" s="87"/>
      <c r="F1224"/>
      <c r="G1224"/>
      <c r="H1224"/>
    </row>
    <row r="1225" spans="1:8">
      <c r="A1225"/>
      <c r="B1225"/>
      <c r="C1225"/>
      <c r="D1225"/>
      <c r="E1225" s="87"/>
      <c r="F1225"/>
      <c r="G1225"/>
      <c r="H1225"/>
    </row>
    <row r="1226" spans="1:8">
      <c r="A1226"/>
      <c r="B1226"/>
      <c r="C1226"/>
      <c r="D1226"/>
      <c r="E1226" s="87"/>
      <c r="F1226"/>
      <c r="G1226"/>
      <c r="H1226"/>
    </row>
    <row r="1227" spans="1:8">
      <c r="A1227"/>
      <c r="B1227"/>
      <c r="C1227"/>
      <c r="D1227"/>
      <c r="E1227" s="87"/>
      <c r="F1227"/>
      <c r="G1227"/>
      <c r="H1227"/>
    </row>
    <row r="1228" spans="1:8">
      <c r="A1228"/>
      <c r="B1228"/>
      <c r="C1228"/>
      <c r="D1228"/>
      <c r="E1228" s="87"/>
      <c r="F1228"/>
      <c r="G1228"/>
      <c r="H1228"/>
    </row>
    <row r="1229" spans="1:8">
      <c r="A1229"/>
      <c r="B1229"/>
      <c r="C1229"/>
      <c r="D1229"/>
      <c r="E1229" s="87"/>
      <c r="F1229"/>
      <c r="G1229"/>
      <c r="H1229"/>
    </row>
    <row r="1230" spans="1:8">
      <c r="A1230"/>
      <c r="B1230"/>
      <c r="C1230"/>
      <c r="D1230"/>
      <c r="E1230" s="87"/>
      <c r="F1230"/>
      <c r="G1230"/>
      <c r="H1230"/>
    </row>
    <row r="1231" spans="1:8">
      <c r="A1231"/>
      <c r="B1231"/>
      <c r="C1231"/>
      <c r="D1231"/>
      <c r="E1231" s="87"/>
      <c r="F1231"/>
      <c r="G1231"/>
      <c r="H1231"/>
    </row>
    <row r="1232" spans="1:8">
      <c r="A1232"/>
      <c r="B1232"/>
      <c r="C1232"/>
      <c r="D1232"/>
      <c r="E1232" s="87"/>
      <c r="F1232"/>
      <c r="G1232"/>
      <c r="H1232"/>
    </row>
    <row r="1233" spans="1:8">
      <c r="A1233"/>
      <c r="B1233"/>
      <c r="C1233"/>
      <c r="D1233"/>
      <c r="E1233" s="87"/>
      <c r="F1233"/>
      <c r="G1233"/>
      <c r="H1233"/>
    </row>
    <row r="1234" spans="1:8">
      <c r="A1234"/>
      <c r="B1234"/>
      <c r="C1234"/>
      <c r="D1234"/>
      <c r="E1234" s="87"/>
      <c r="F1234"/>
      <c r="G1234"/>
      <c r="H1234"/>
    </row>
    <row r="1235" spans="1:8">
      <c r="A1235"/>
      <c r="B1235"/>
      <c r="C1235"/>
      <c r="D1235"/>
      <c r="E1235" s="87"/>
      <c r="F1235"/>
      <c r="G1235"/>
      <c r="H1235"/>
    </row>
    <row r="1236" spans="1:8">
      <c r="A1236"/>
      <c r="B1236"/>
      <c r="C1236"/>
      <c r="D1236"/>
      <c r="E1236" s="87"/>
      <c r="F1236"/>
      <c r="G1236"/>
      <c r="H1236"/>
    </row>
    <row r="1237" spans="1:8">
      <c r="A1237"/>
      <c r="B1237"/>
      <c r="C1237"/>
      <c r="D1237"/>
      <c r="E1237" s="87"/>
      <c r="F1237"/>
      <c r="G1237"/>
      <c r="H1237"/>
    </row>
    <row r="1238" spans="1:8">
      <c r="A1238"/>
      <c r="B1238"/>
      <c r="C1238"/>
      <c r="D1238"/>
      <c r="E1238" s="87"/>
      <c r="F1238"/>
      <c r="G1238"/>
      <c r="H1238"/>
    </row>
    <row r="1239" spans="1:8">
      <c r="A1239"/>
      <c r="B1239"/>
      <c r="C1239"/>
      <c r="D1239"/>
      <c r="E1239" s="87"/>
      <c r="F1239"/>
      <c r="G1239"/>
      <c r="H1239"/>
    </row>
    <row r="1240" spans="1:8">
      <c r="A1240"/>
      <c r="B1240"/>
      <c r="C1240"/>
      <c r="D1240"/>
      <c r="E1240" s="87"/>
      <c r="F1240"/>
      <c r="G1240"/>
      <c r="H1240"/>
    </row>
    <row r="1241" spans="1:8">
      <c r="A1241"/>
      <c r="B1241"/>
      <c r="C1241"/>
      <c r="D1241"/>
      <c r="E1241" s="87"/>
      <c r="F1241"/>
      <c r="G1241"/>
      <c r="H1241"/>
    </row>
    <row r="1242" spans="1:8">
      <c r="A1242"/>
      <c r="B1242"/>
      <c r="C1242"/>
      <c r="D1242"/>
      <c r="E1242" s="87"/>
      <c r="F1242"/>
      <c r="G1242"/>
      <c r="H1242"/>
    </row>
    <row r="1243" spans="1:8">
      <c r="A1243"/>
      <c r="B1243"/>
      <c r="C1243"/>
      <c r="D1243"/>
      <c r="E1243" s="87"/>
      <c r="F1243"/>
      <c r="G1243"/>
      <c r="H1243"/>
    </row>
    <row r="1244" spans="1:8">
      <c r="A1244"/>
      <c r="B1244"/>
      <c r="C1244"/>
      <c r="D1244"/>
      <c r="E1244" s="87"/>
      <c r="F1244"/>
      <c r="G1244"/>
      <c r="H1244"/>
    </row>
    <row r="1245" spans="1:8">
      <c r="A1245"/>
      <c r="B1245"/>
      <c r="C1245"/>
      <c r="D1245"/>
      <c r="E1245" s="87"/>
      <c r="F1245"/>
      <c r="G1245"/>
      <c r="H1245"/>
    </row>
    <row r="1246" spans="1:8">
      <c r="A1246"/>
      <c r="B1246"/>
      <c r="C1246"/>
      <c r="D1246"/>
      <c r="E1246" s="87"/>
      <c r="F1246"/>
      <c r="G1246"/>
      <c r="H1246"/>
    </row>
    <row r="1247" spans="1:8">
      <c r="A1247"/>
      <c r="B1247"/>
      <c r="C1247"/>
      <c r="D1247"/>
      <c r="E1247" s="87"/>
      <c r="F1247"/>
      <c r="G1247"/>
      <c r="H1247"/>
    </row>
    <row r="1248" spans="1:8">
      <c r="A1248"/>
      <c r="B1248"/>
      <c r="C1248"/>
      <c r="D1248"/>
      <c r="E1248" s="87"/>
      <c r="F1248"/>
      <c r="G1248"/>
      <c r="H1248"/>
    </row>
    <row r="1249" spans="1:8">
      <c r="A1249"/>
      <c r="B1249"/>
      <c r="C1249"/>
      <c r="D1249"/>
      <c r="E1249" s="87"/>
      <c r="F1249"/>
      <c r="G1249"/>
      <c r="H1249"/>
    </row>
    <row r="1250" spans="1:8">
      <c r="A1250"/>
      <c r="B1250"/>
      <c r="C1250"/>
      <c r="D1250"/>
      <c r="E1250" s="87"/>
      <c r="F1250"/>
      <c r="G1250"/>
      <c r="H1250"/>
    </row>
    <row r="1251" spans="1:8">
      <c r="A1251"/>
      <c r="B1251"/>
      <c r="C1251"/>
      <c r="D1251"/>
      <c r="E1251" s="87"/>
      <c r="F1251"/>
      <c r="G1251"/>
      <c r="H1251"/>
    </row>
    <row r="1252" spans="1:8">
      <c r="A1252"/>
      <c r="B1252"/>
      <c r="C1252"/>
      <c r="D1252"/>
      <c r="E1252" s="87"/>
      <c r="F1252"/>
      <c r="G1252"/>
      <c r="H1252"/>
    </row>
    <row r="1253" spans="1:8">
      <c r="A1253"/>
      <c r="B1253"/>
      <c r="C1253"/>
      <c r="D1253"/>
      <c r="E1253" s="87"/>
      <c r="F1253"/>
      <c r="G1253"/>
      <c r="H1253"/>
    </row>
    <row r="1254" spans="1:8">
      <c r="A1254"/>
      <c r="B1254"/>
      <c r="C1254"/>
      <c r="D1254"/>
      <c r="E1254" s="87"/>
      <c r="F1254"/>
      <c r="G1254"/>
      <c r="H1254"/>
    </row>
    <row r="1255" spans="1:8">
      <c r="A1255"/>
      <c r="B1255"/>
      <c r="C1255"/>
      <c r="D1255"/>
      <c r="E1255" s="87"/>
      <c r="F1255"/>
      <c r="G1255"/>
      <c r="H1255"/>
    </row>
    <row r="1256" spans="1:8">
      <c r="A1256"/>
      <c r="B1256"/>
      <c r="C1256"/>
      <c r="D1256"/>
      <c r="E1256" s="87"/>
      <c r="F1256"/>
      <c r="G1256"/>
      <c r="H1256"/>
    </row>
    <row r="1257" spans="1:8">
      <c r="A1257"/>
      <c r="B1257"/>
      <c r="C1257"/>
      <c r="D1257"/>
      <c r="E1257" s="87"/>
      <c r="F1257"/>
      <c r="G1257"/>
      <c r="H1257"/>
    </row>
    <row r="1258" spans="1:8">
      <c r="A1258"/>
      <c r="B1258"/>
      <c r="C1258"/>
      <c r="D1258"/>
      <c r="E1258" s="87"/>
      <c r="F1258"/>
      <c r="G1258"/>
      <c r="H1258"/>
    </row>
    <row r="1259" spans="1:8">
      <c r="A1259"/>
      <c r="B1259"/>
      <c r="C1259"/>
      <c r="D1259"/>
      <c r="E1259" s="87"/>
      <c r="F1259"/>
      <c r="G1259"/>
      <c r="H1259"/>
    </row>
    <row r="1260" spans="1:8">
      <c r="A1260"/>
      <c r="B1260"/>
      <c r="C1260"/>
      <c r="D1260"/>
      <c r="E1260" s="87"/>
      <c r="F1260"/>
      <c r="G1260"/>
      <c r="H1260"/>
    </row>
    <row r="1261" spans="1:8">
      <c r="A1261"/>
      <c r="B1261"/>
      <c r="C1261"/>
      <c r="D1261"/>
      <c r="E1261" s="87"/>
      <c r="F1261"/>
      <c r="G1261"/>
      <c r="H1261"/>
    </row>
    <row r="1262" spans="1:8">
      <c r="A1262"/>
      <c r="B1262"/>
      <c r="C1262"/>
      <c r="D1262"/>
      <c r="E1262" s="87"/>
      <c r="F1262"/>
      <c r="G1262"/>
      <c r="H1262"/>
    </row>
    <row r="1263" spans="1:8">
      <c r="A1263"/>
      <c r="B1263"/>
      <c r="C1263"/>
      <c r="D1263"/>
      <c r="E1263" s="87"/>
      <c r="F1263"/>
      <c r="G1263"/>
      <c r="H1263"/>
    </row>
    <row r="1264" spans="1:8">
      <c r="A1264"/>
      <c r="B1264"/>
      <c r="C1264"/>
      <c r="D1264"/>
      <c r="E1264" s="87"/>
      <c r="F1264"/>
      <c r="G1264"/>
      <c r="H1264"/>
    </row>
    <row r="1265" spans="1:8">
      <c r="A1265"/>
      <c r="B1265"/>
      <c r="C1265"/>
      <c r="D1265"/>
      <c r="E1265" s="87"/>
      <c r="F1265"/>
      <c r="G1265"/>
      <c r="H1265"/>
    </row>
    <row r="1266" spans="1:8">
      <c r="A1266"/>
      <c r="B1266"/>
      <c r="C1266"/>
      <c r="D1266"/>
      <c r="E1266" s="87"/>
      <c r="F1266"/>
      <c r="G1266"/>
      <c r="H1266"/>
    </row>
    <row r="1267" spans="1:8">
      <c r="A1267"/>
      <c r="B1267"/>
      <c r="C1267"/>
      <c r="D1267"/>
      <c r="E1267" s="87"/>
      <c r="F1267"/>
      <c r="G1267"/>
      <c r="H1267"/>
    </row>
    <row r="1268" spans="1:8">
      <c r="A1268"/>
      <c r="B1268"/>
      <c r="C1268"/>
      <c r="D1268"/>
      <c r="E1268" s="87"/>
      <c r="F1268"/>
      <c r="G1268"/>
      <c r="H1268"/>
    </row>
    <row r="1269" spans="1:8">
      <c r="A1269"/>
      <c r="B1269"/>
      <c r="C1269"/>
      <c r="D1269"/>
      <c r="E1269" s="87"/>
      <c r="F1269"/>
      <c r="G1269"/>
      <c r="H1269"/>
    </row>
    <row r="1270" spans="1:8">
      <c r="A1270"/>
      <c r="B1270"/>
      <c r="C1270"/>
      <c r="D1270"/>
      <c r="E1270" s="87"/>
      <c r="F1270"/>
      <c r="G1270"/>
      <c r="H1270"/>
    </row>
    <row r="1271" spans="1:8">
      <c r="A1271"/>
      <c r="B1271"/>
      <c r="C1271"/>
      <c r="D1271"/>
      <c r="E1271" s="87"/>
      <c r="F1271"/>
      <c r="G1271"/>
      <c r="H1271"/>
    </row>
    <row r="1272" spans="1:8">
      <c r="A1272"/>
      <c r="B1272"/>
      <c r="C1272"/>
      <c r="D1272"/>
      <c r="E1272" s="87"/>
      <c r="F1272"/>
      <c r="G1272"/>
      <c r="H1272"/>
    </row>
    <row r="1273" spans="1:8">
      <c r="A1273"/>
      <c r="B1273"/>
      <c r="C1273"/>
      <c r="D1273"/>
      <c r="E1273" s="87"/>
      <c r="F1273"/>
      <c r="G1273"/>
      <c r="H1273"/>
    </row>
    <row r="1274" spans="1:8">
      <c r="A1274"/>
      <c r="B1274"/>
      <c r="C1274"/>
      <c r="D1274"/>
      <c r="E1274" s="87"/>
      <c r="F1274"/>
      <c r="G1274"/>
      <c r="H1274"/>
    </row>
    <row r="1275" spans="1:8">
      <c r="A1275"/>
      <c r="B1275"/>
      <c r="C1275"/>
      <c r="D1275"/>
      <c r="E1275" s="87"/>
      <c r="F1275"/>
      <c r="G1275"/>
      <c r="H1275"/>
    </row>
    <row r="1276" spans="1:8">
      <c r="A1276"/>
      <c r="B1276"/>
      <c r="C1276"/>
      <c r="D1276"/>
      <c r="E1276" s="87"/>
      <c r="F1276"/>
      <c r="G1276"/>
      <c r="H1276"/>
    </row>
    <row r="1277" spans="1:8">
      <c r="A1277"/>
      <c r="B1277"/>
      <c r="C1277"/>
      <c r="D1277"/>
      <c r="E1277" s="87"/>
      <c r="F1277"/>
      <c r="G1277"/>
      <c r="H1277"/>
    </row>
    <row r="1278" spans="1:8">
      <c r="A1278"/>
      <c r="B1278"/>
      <c r="C1278"/>
      <c r="D1278"/>
      <c r="E1278" s="87"/>
      <c r="F1278"/>
      <c r="G1278"/>
      <c r="H1278"/>
    </row>
    <row r="1279" spans="1:8">
      <c r="A1279"/>
      <c r="B1279"/>
      <c r="C1279"/>
      <c r="D1279"/>
      <c r="E1279" s="87"/>
      <c r="F1279"/>
      <c r="G1279"/>
      <c r="H1279"/>
    </row>
    <row r="1280" spans="1:8">
      <c r="A1280"/>
      <c r="B1280"/>
      <c r="C1280"/>
      <c r="D1280"/>
      <c r="E1280" s="87"/>
      <c r="F1280"/>
      <c r="G1280"/>
      <c r="H1280"/>
    </row>
    <row r="1281" spans="1:8">
      <c r="A1281"/>
      <c r="B1281"/>
      <c r="C1281"/>
      <c r="D1281"/>
      <c r="E1281" s="87"/>
      <c r="F1281"/>
      <c r="G1281"/>
      <c r="H1281"/>
    </row>
    <row r="1282" spans="1:8">
      <c r="A1282"/>
      <c r="B1282"/>
      <c r="C1282"/>
      <c r="D1282"/>
      <c r="E1282" s="87"/>
      <c r="F1282"/>
      <c r="G1282"/>
      <c r="H1282"/>
    </row>
    <row r="1283" spans="1:8">
      <c r="A1283"/>
      <c r="B1283"/>
      <c r="C1283"/>
      <c r="D1283"/>
      <c r="E1283" s="87"/>
      <c r="F1283"/>
      <c r="G1283"/>
      <c r="H1283"/>
    </row>
    <row r="1284" spans="1:8">
      <c r="A1284"/>
      <c r="B1284"/>
      <c r="C1284"/>
      <c r="D1284"/>
      <c r="E1284" s="87"/>
      <c r="F1284"/>
      <c r="G1284"/>
      <c r="H1284"/>
    </row>
    <row r="1285" spans="1:8">
      <c r="A1285"/>
      <c r="B1285"/>
      <c r="C1285"/>
      <c r="D1285"/>
      <c r="E1285" s="87"/>
      <c r="F1285"/>
      <c r="G1285"/>
      <c r="H1285"/>
    </row>
    <row r="1286" spans="1:8">
      <c r="A1286"/>
      <c r="B1286"/>
      <c r="C1286"/>
      <c r="D1286"/>
      <c r="E1286" s="87"/>
      <c r="F1286"/>
      <c r="G1286"/>
      <c r="H1286"/>
    </row>
    <row r="1287" spans="1:8">
      <c r="A1287"/>
      <c r="B1287"/>
      <c r="C1287"/>
      <c r="D1287"/>
      <c r="E1287" s="87"/>
      <c r="F1287"/>
      <c r="G1287"/>
      <c r="H1287"/>
    </row>
    <row r="1288" spans="1:8">
      <c r="A1288"/>
      <c r="B1288"/>
      <c r="C1288"/>
      <c r="D1288"/>
      <c r="E1288" s="87"/>
      <c r="F1288"/>
      <c r="G1288"/>
      <c r="H1288"/>
    </row>
    <row r="1289" spans="1:8">
      <c r="A1289"/>
      <c r="B1289"/>
      <c r="C1289"/>
      <c r="D1289"/>
      <c r="E1289" s="87"/>
      <c r="F1289"/>
      <c r="G1289"/>
      <c r="H1289"/>
    </row>
    <row r="1290" spans="1:8">
      <c r="A1290"/>
      <c r="B1290"/>
      <c r="C1290"/>
      <c r="D1290"/>
      <c r="E1290" s="87"/>
      <c r="F1290"/>
      <c r="G1290"/>
      <c r="H1290"/>
    </row>
    <row r="1291" spans="1:8">
      <c r="A1291"/>
      <c r="B1291"/>
      <c r="C1291"/>
      <c r="D1291"/>
      <c r="E1291" s="87"/>
      <c r="F1291"/>
      <c r="G1291"/>
      <c r="H1291"/>
    </row>
    <row r="1292" spans="1:8">
      <c r="A1292"/>
      <c r="B1292"/>
      <c r="C1292"/>
      <c r="D1292"/>
      <c r="E1292" s="87"/>
      <c r="F1292"/>
      <c r="G1292"/>
      <c r="H1292"/>
    </row>
    <row r="1293" spans="1:8">
      <c r="A1293"/>
      <c r="B1293"/>
      <c r="C1293"/>
      <c r="D1293"/>
      <c r="E1293" s="87"/>
      <c r="F1293"/>
      <c r="G1293"/>
      <c r="H1293"/>
    </row>
  </sheetData>
  <phoneticPr fontId="7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F029A831A886B4CABFA942287503C90" ma:contentTypeVersion="18" ma:contentTypeDescription="Utwórz nowy dokument." ma:contentTypeScope="" ma:versionID="90f2014e456b62545c920154310b2bc3">
  <xsd:schema xmlns:xsd="http://www.w3.org/2001/XMLSchema" xmlns:xs="http://www.w3.org/2001/XMLSchema" xmlns:p="http://schemas.microsoft.com/office/2006/metadata/properties" xmlns:ns3="622f30ce-3c85-467d-b815-1be04b2771bb" xmlns:ns4="9e7c9155-844e-4838-ba4b-20382f75f915" targetNamespace="http://schemas.microsoft.com/office/2006/metadata/properties" ma:root="true" ma:fieldsID="dc71749725873b4b1cdd723ce690d7fe" ns3:_="" ns4:_="">
    <xsd:import namespace="622f30ce-3c85-467d-b815-1be04b2771bb"/>
    <xsd:import namespace="9e7c9155-844e-4838-ba4b-20382f75f9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f30ce-3c85-467d-b815-1be04b2771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7c9155-844e-4838-ba4b-20382f75f9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22f30ce-3c85-467d-b815-1be04b2771bb" xsi:nil="true"/>
  </documentManagement>
</p:properties>
</file>

<file path=customXml/item4.xml>��< ? x m l   v e r s i o n = " 1 . 0 "   e n c o d i n g = " u t f - 1 6 " ? > < D a t a M a s h u p   s q m i d = " a 2 3 6 8 f 6 2 - 4 e 9 c - 4 f e d - 9 d 8 7 - f 4 6 5 e c d a d e 3 3 "   x m l n s = " h t t p : / / s c h e m a s . m i c r o s o f t . c o m / D a t a M a s h u p " > A A A A A H Q E A A B Q S w M E F A A C A A g A M l t t W n h J d 3 6 m A A A A 9 w A A A B I A H A B D b 2 5 m a W c v U G F j a 2 F n Z S 5 4 b W w g o h g A K K A U A A A A A A A A A A A A A A A A A A A A A A A A A A A A h Y + x D o I w G I R f h X S n L T A I 5 K c M r p C Q m B j X p l R s h E J o s b y b g 4 / k K 4 h R 1 M 3 x 7 r 5 L 7 u 7 X G + R z 1 3 o X O R r V 6 w w F m C J P a t H X S j c Z m u z R j 1 H O o O L i z B v p L b A 2 6 W x U h k 7 W D i k h z j n s I t y P D Q k p D c i h L H b i J D v u K 2 0 s 1 0 K i T 6 v + 3 0 I M 9 q 8 x L M R B l O A g 3 i S Y A l l d K J X + E u E y + J n + m L C d W j u N k g 2 t X x V A V g n k f Y I 9 A F B L A w Q U A A I A C A A y W 2 1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l t t W m v 5 t S d s A Q A A V Q I A A B M A H A B G b 3 J t d W x h c y 9 T Z W N 0 a W 9 u M S 5 t I K I Y A C i g F A A A A A A A A A A A A A A A A A A A A A A A A A A A A I 1 R T U v D Q B C 9 F / I f l v X S Q E g R x I P S Q 1 H B U h D B g q C I b J L R r t n d C b s b 0 i T 0 0 o u / w d / h S f D W 5 n + 5 6 Z e U e n A v y 8 6 8 e e / N W w O x 5 a j I 3 f o + P v c 6 X s d M m I a E C B 6 D i t + A 9 I k A 6 3 W I O 8 2 X X n w m z R x d 8 W o a g w j v U a c R Y t q 9 h y i 8 Q G V B W d O l E 2 u z s 1 4 v w 0 S h q U B x i D l U T G M R Z q K 3 p X 4 u i i K c C j O l f k B U L k R A r M 7 B D 9 Z q A 5 3 m p j p + v p s A W K e 4 U 6 8 f h x Z k n 2 4 A N B h x l f T p C k e f Z o + X z L K n D c k R v W G v z X z x W a S c I H G O i r L 5 N h W q U r p X x V F y o I 5 9 z C I B 4 a 1 G i R a u g S W g T X f P g r + j f H A z y g W G x J b Z 7 / B Y M 2 V e U M s L F L l U 4 z I D 0 / 2 f g a C u H a 4 q u E m R D C V f f t C g J Q d i Y W p n A a l p u x X J N S Z t n s y 1 h 8 q e n o S t y q p / 2 8 x h + X 4 w N h J 5 d F A c p L Y s F N t + M t s C V C 4 j 0 C v I T S 5 B b w F 8 X 2 7 m e x 2 u / k 7 j / A d Q S w E C L Q A U A A I A C A A y W 2 1 a e E l 3 f q Y A A A D 3 A A A A E g A A A A A A A A A A A A A A A A A A A A A A Q 2 9 u Z m l n L 1 B h Y 2 t h Z 2 U u e G 1 s U E s B A i 0 A F A A C A A g A M l t t W g / K 6 a u k A A A A 6 Q A A A B M A A A A A A A A A A A A A A A A A 8 g A A A F t D b 2 5 0 Z W 5 0 X 1 R 5 c G V z X S 5 4 b W x Q S w E C L Q A U A A I A C A A y W 2 1 a a / m 1 J 2 w B A A B V A g A A E w A A A A A A A A A A A A A A A A D j A Q A A R m 9 y b X V s Y X M v U 2 V j d G l v b j E u b V B L B Q Y A A A A A A w A D A M I A A A C c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1 D g A A A A A A A J M O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j Z W 5 j a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J r d X N 6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U X V l c n l J R C I g V m F s d W U 9 I n M y Y z N k O W Y x Y S 0 3 Z G I x L T R l O W E t Y j F j O S 0 w M z N i N W Q y Z T h l N z c i I C 8 + P E V u d H J 5 I F R 5 c G U 9 I k 5 h b W V V c G R h d G V k Q W Z 0 Z X J G a W x s I i B W Y W x 1 Z T 0 i b D A i I C 8 + P E V u d H J 5 I F R 5 c G U 9 I k Z p b G x U Y X J n Z X Q i I F Z h b H V l P S J z b G l j Z W 5 j a m U i I C 8 + P E V u d H J 5 I F R 5 c G U 9 I k Z p b G x M Y X N 0 V X B k Y X R l Z C I g V m F s d W U 9 I m Q y M D I 1 L T A z L T E z V D E w O j I 1 O j M 3 L j A 2 M z k 0 N D l a I i A v P j x F b n R y e S B U e X B l P S J G a W x s R X J y b 3 J D b 3 V u d C I g V m F s d W U 9 I m w w I i A v P j x F b n R y e S B U e X B l P S J G a W x s Q 2 9 s d W 1 u V H l w Z X M i I F Z h b H V l P S J z Q m d N R 0 J n V U R B Q U F B I i A v P j x F b n R y e S B U e X B l P S J G a W x s R X J y b 3 J D b 2 R l I i B W Y W x 1 Z T 0 i c 1 V u a 2 5 v d 2 4 i I C 8 + P E V u d H J 5 I F R 5 c G U 9 I k Z p b G x D b 2 x 1 b W 5 O Y W 1 l c y I g V m F s d W U 9 I n N b J n F 1 b 3 Q 7 T m F 6 d 2 l z a 2 8 g S W 1 p x J k m c X V v d D s s J n F 1 b 3 Q 7 R G F 0 Y S B 1 c m 9 k e m V u a W E m c X V v d D s s J n F 1 b 3 Q 7 U M W C Z c S H J n F 1 b 3 Q 7 L C Z x d W 9 0 O 0 t s d W I m c X V v d D s s J n F 1 b 3 Q 7 Q W t 0 e X d u Y S B s a W N l b m N q Y S Z x d W 9 0 O y w m c X V v d D t O d W 1 l c i B s a W N l b m N q a S Z x d W 9 0 O y w m c X V v d D t L b 2 x 1 b W 5 h M S Z x d W 9 0 O y w m c X V v d D t X b 2 p l d 8 O z Z H p 0 d 2 8 m c X V v d D s s J n F 1 b 3 Q 7 Q 2 9 s d W 1 u O S Z x d W 9 0 O 1 0 i I C 8 + P E V u d H J 5 I F R 5 c G U 9 I k Z p b G x D b 3 V u d C I g V m F s d W U 9 I m w x M j k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x p Y 2 V u Y 2 p l L 1 p t a W V u a W 9 u b y B 0 e X A u e 0 5 h e n d p c 2 t v I E l t a c S Z L D B 9 J n F 1 b 3 Q 7 L C Z x d W 9 0 O 1 N l Y 3 R p b 2 4 x L 2 x p Y 2 V u Y 2 p l L 1 p t a W V u a W 9 u b y B 0 e X A u e 0 R h d G E g d X J v Z H p l b m l h L D F 9 J n F 1 b 3 Q 7 L C Z x d W 9 0 O 1 N l Y 3 R p b 2 4 x L 2 x p Y 2 V u Y 2 p l L 1 p t a W V u a W 9 u b y B 0 e X A u e 1 D F g m X E h y w y f S Z x d W 9 0 O y w m c X V v d D t T Z W N 0 a W 9 u M S 9 s a W N l b m N q Z S 9 a b W l l b m l v b m 8 g d H l w L n t L b H V i L D N 9 J n F 1 b 3 Q 7 L C Z x d W 9 0 O 1 N l Y 3 R p b 2 4 x L 2 x p Y 2 V u Y 2 p l L 1 p t a W V u a W 9 u b y B 0 e X A u e 0 F r d H l 3 b m E g b G l j Z W 5 j a m E s N H 0 m c X V v d D s s J n F 1 b 3 Q 7 U 2 V j d G l v b j E v b G l j Z W 5 j a m U v W m 1 p Z W 5 p b 2 5 v I H R 5 c C 5 7 T n V t Z X I g b G l j Z W 5 j a m k s N X 0 m c X V v d D s s J n F 1 b 3 Q 7 U 2 V j d G l v b j E v b G l j Z W 5 j a m U v T m F n x Y L D s 3 d r a S B v I H B v Z H d 5 x b x z e m 9 u e W 0 g c G 9 6 a W 9 t a W U u e 0 t v b H V t b m E x L D Z 9 J n F 1 b 3 Q 7 L C Z x d W 9 0 O 1 N l Y 3 R p b 2 4 x L 2 x p Y 2 V u Y 2 p l L 0 5 h Z 8 W C w 7 N 3 a 2 k g b y B w b 2 R 3 e c W 8 c 3 p v b n l t I H B v e m l v b W l l L n t X b 2 p l d 8 O z Z H p 0 d 2 8 s N 3 0 m c X V v d D s s J n F 1 b 3 Q 7 U 2 V j d G l v b j E v b G l j Z W 5 j a m U v T m F n x Y L D s 3 d r a S B v I H B v Z H d 5 x b x z e m 9 u e W 0 g c G 9 6 a W 9 t a W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b G l j Z W 5 j a m U v W m 1 p Z W 5 p b 2 5 v I H R 5 c C 5 7 T m F 6 d 2 l z a 2 8 g S W 1 p x J k s M H 0 m c X V v d D s s J n F 1 b 3 Q 7 U 2 V j d G l v b j E v b G l j Z W 5 j a m U v W m 1 p Z W 5 p b 2 5 v I H R 5 c C 5 7 R G F 0 Y S B 1 c m 9 k e m V u a W E s M X 0 m c X V v d D s s J n F 1 b 3 Q 7 U 2 V j d G l v b j E v b G l j Z W 5 j a m U v W m 1 p Z W 5 p b 2 5 v I H R 5 c C 5 7 U M W C Z c S H L D J 9 J n F 1 b 3 Q 7 L C Z x d W 9 0 O 1 N l Y 3 R p b 2 4 x L 2 x p Y 2 V u Y 2 p l L 1 p t a W V u a W 9 u b y B 0 e X A u e 0 t s d W I s M 3 0 m c X V v d D s s J n F 1 b 3 Q 7 U 2 V j d G l v b j E v b G l j Z W 5 j a m U v W m 1 p Z W 5 p b 2 5 v I H R 5 c C 5 7 Q W t 0 e X d u Y S B s a W N l b m N q Y S w 0 f S Z x d W 9 0 O y w m c X V v d D t T Z W N 0 a W 9 u M S 9 s a W N l b m N q Z S 9 a b W l l b m l v b m 8 g d H l w L n t O d W 1 l c i B s a W N l b m N q a S w 1 f S Z x d W 9 0 O y w m c X V v d D t T Z W N 0 a W 9 u M S 9 s a W N l b m N q Z S 9 O Y W f F g s O z d 2 t p I G 8 g c G 9 k d 3 n F v H N 6 b 2 5 5 b S B w b 3 p p b 2 1 p Z S 5 7 S 2 9 s d W 1 u Y T E s N n 0 m c X V v d D s s J n F 1 b 3 Q 7 U 2 V j d G l v b j E v b G l j Z W 5 j a m U v T m F n x Y L D s 3 d r a S B v I H B v Z H d 5 x b x z e m 9 u e W 0 g c G 9 6 a W 9 t a W U u e 1 d v a m V 3 w 7 N k e n R 3 b y w 3 f S Z x d W 9 0 O y w m c X V v d D t T Z W N 0 a W 9 u M S 9 s a W N l b m N q Z S 9 O Y W f F g s O z d 2 t p I G 8 g c G 9 k d 3 n F v H N 6 b 2 5 5 b S B w b 3 p p b 2 1 p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l j Z W 5 j a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j Z W 5 j a m U v Q X J r d X N 6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j Z W 5 j a m U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o R 3 R L V / t F O i + a Q I 1 X + A 0 U A A A A A A g A A A A A A E G Y A A A A B A A A g A A A A n 6 7 i Z q o m 1 B r 9 X P Q P q o f A c H G X A E 4 R i V / 7 C 9 O 6 t x E s l 2 E A A A A A D o A A A A A C A A A g A A A A s w J T m N o L + s N l 1 R k I X 2 Q T K g W Q P f D 7 8 X I H q 8 L 8 E h 2 d x U N Q A A A A 2 C 9 s a J E W + Z l r Q c y r T 6 1 r r 7 3 C y z l v + B 0 9 J z b Q m 0 O 0 3 K j L J 4 l E n d t 2 o z q 5 9 j j 6 f z M t N K A i H H I b G f l 6 Y J Z N w 3 M k n W z + a X v 9 C S t B n 0 B X + Z c q U 4 R A A A A A N r 0 b H g Q 5 d f o d Q Z E 6 Y e 4 p / 4 t e n G 4 I L s Q u T s g n J / M G 3 F K s M P T t f j z U + t M K P c 1 G A G M 6 N 2 J C 8 v b u 8 7 6 S 9 B E 6 m t y Z r A = = < / D a t a M a s h u p > 
</file>

<file path=customXml/itemProps1.xml><?xml version="1.0" encoding="utf-8"?>
<ds:datastoreItem xmlns:ds="http://schemas.openxmlformats.org/officeDocument/2006/customXml" ds:itemID="{4388B036-7660-4A54-A889-9555FDF40C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737CC4-B314-4BC5-85F7-172F08A9ED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2f30ce-3c85-467d-b815-1be04b2771bb"/>
    <ds:schemaRef ds:uri="9e7c9155-844e-4838-ba4b-20382f75f9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5C80C1-B0B1-4302-A5D9-F24DD2090248}">
  <ds:schemaRefs>
    <ds:schemaRef ds:uri="http://purl.org/dc/dcmitype/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9e7c9155-844e-4838-ba4b-20382f75f915"/>
    <ds:schemaRef ds:uri="http://schemas.microsoft.com/office/2006/documentManagement/types"/>
    <ds:schemaRef ds:uri="http://purl.org/dc/terms/"/>
    <ds:schemaRef ds:uri="622f30ce-3c85-467d-b815-1be04b2771bb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13BC356-B9D5-4F48-AB48-2067F675F7A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protokół WAGI</vt:lpstr>
      <vt:lpstr>protokół zawodów</vt:lpstr>
      <vt:lpstr>instrukcja</vt:lpstr>
      <vt:lpstr>'protokół WAGI'!Obszar_wydruku</vt:lpstr>
      <vt:lpstr>'protokół zawodów'!Obszar_wydruku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Protokół DMP 2025</dc:title>
  <dc:creator/>
  <cp:lastModifiedBy/>
  <dcterms:created xsi:type="dcterms:W3CDTF">2015-04-11T22:52:56Z</dcterms:created>
  <dcterms:modified xsi:type="dcterms:W3CDTF">2025-03-13T10:27:27Z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0x0101004F029A831A886B4CABFA942287503C90</vt:lpwstr>
  </property>
</Properties>
</file>