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9035" windowHeight="9720" activeTab="0"/>
  </bookViews>
  <sheets>
    <sheet name="PROTOKÓŁ ZAWODÓW" sheetId="1" r:id="rId1"/>
    <sheet name="INSTRUKCJA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<sst xmlns="http://schemas.openxmlformats.org/spreadsheetml/2006/main" count="53" uniqueCount="35">
  <si>
    <t>NAZWISKO I IMIĘ</t>
  </si>
  <si>
    <t>ROK UR.</t>
  </si>
  <si>
    <t>WAGA</t>
  </si>
  <si>
    <t>RWANIE</t>
  </si>
  <si>
    <t>PODRZUT</t>
  </si>
  <si>
    <t>2-BÓJ</t>
  </si>
  <si>
    <t>PKT.</t>
  </si>
  <si>
    <t>DOD.</t>
  </si>
  <si>
    <t>L.p.</t>
  </si>
  <si>
    <r>
      <t xml:space="preserve">Rok ur. </t>
    </r>
    <r>
      <rPr>
        <sz val="10"/>
        <rFont val="Calibri"/>
        <family val="2"/>
      </rPr>
      <t>- wpisujemy ostatnie 2 cyfry (np. 92)</t>
    </r>
  </si>
  <si>
    <r>
      <t xml:space="preserve">podejście niezaliczone </t>
    </r>
    <r>
      <rPr>
        <sz val="10"/>
        <rFont val="Calibri"/>
        <family val="2"/>
      </rPr>
      <t>wpisujemy z minusem (np. -65)</t>
    </r>
  </si>
  <si>
    <r>
      <rPr>
        <b/>
        <sz val="10"/>
        <rFont val="Calibri"/>
        <family val="2"/>
      </rPr>
      <t>Premia punktowa</t>
    </r>
    <r>
      <rPr>
        <sz val="10"/>
        <rFont val="Calibri"/>
        <family val="2"/>
      </rPr>
      <t xml:space="preserve"> (DOD.) liczona jest automatycznie na podstawie roku urodzenia, jedynie w przypadku zawodników</t>
    </r>
  </si>
  <si>
    <r>
      <rPr>
        <b/>
        <sz val="10"/>
        <rFont val="Calibri"/>
        <family val="2"/>
      </rPr>
      <t>Wynik w dwuboju i punkty poszczególnych zawodników</t>
    </r>
    <r>
      <rPr>
        <sz val="10"/>
        <rFont val="Calibri"/>
        <family val="2"/>
      </rPr>
      <t xml:space="preserve"> liczone są automatycznie po każdym podejściu</t>
    </r>
  </si>
  <si>
    <r>
      <rPr>
        <b/>
        <sz val="10"/>
        <rFont val="Calibri"/>
        <family val="2"/>
      </rPr>
      <t>Wynik drużyny</t>
    </r>
    <r>
      <rPr>
        <sz val="10"/>
        <rFont val="Calibri"/>
        <family val="2"/>
      </rPr>
      <t xml:space="preserve"> (najlepsza "5") liczony jest automatycznie po każdym podejściu</t>
    </r>
  </si>
  <si>
    <t>I runda</t>
  </si>
  <si>
    <t xml:space="preserve">zagranicznych i zawodników, którzy nie zaliczą jednego z bojów należy "ręcznie" wpisać  "0" </t>
  </si>
  <si>
    <t>Łaziska, 11.04.2015r.</t>
  </si>
  <si>
    <t>GKS Andaluzja Piekary Śląskie</t>
  </si>
  <si>
    <t>BARZAK Wiktoria</t>
  </si>
  <si>
    <t>DULĘBA Paweł</t>
  </si>
  <si>
    <t>TULEDA Daniel</t>
  </si>
  <si>
    <t>ZIELIŃSKI Bartosz</t>
  </si>
  <si>
    <t>DULĘBA Magdalena</t>
  </si>
  <si>
    <t>Liga Śląska Juniorów do lat 20</t>
  </si>
  <si>
    <t>MOSIR Łaziska</t>
  </si>
  <si>
    <t>MACIEJEWSKA Patrycja</t>
  </si>
  <si>
    <t>KACZOR Klaudia</t>
  </si>
  <si>
    <t>KACZOR Karolina</t>
  </si>
  <si>
    <t>DZIADOSZ Marcin</t>
  </si>
  <si>
    <t>TS Czarni-Góral Żywiec</t>
  </si>
  <si>
    <t>URBAN Jakub</t>
  </si>
  <si>
    <t>KASPROWSKI Konrad</t>
  </si>
  <si>
    <t>STRÓZIK Dominik</t>
  </si>
  <si>
    <t>URBAN Kacper</t>
  </si>
  <si>
    <t>WIÓR Jolanta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</si>
</sst>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[$-415]d\ mmmm\ yyyy"/>
    <numFmt numFmtId="166" formatCode="0.0E+00"/>
    <numFmt numFmtId="167" formatCode="0.000000"/>
    <numFmt numFmtId="168" formatCode="00"/>
  </numFmts>
  <fonts count="54">
    <font>
      <sz val="10"/>
      <name val="Arial"/>
      <family val="0"/>
    </font>
    <font>
      <b/>
      <sz val="12"/>
      <name val="Trebuchet MS"/>
      <family val="2"/>
    </font>
    <font>
      <b/>
      <sz val="9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sz val="12"/>
      <name val="Trebuchet MS"/>
      <family val="2"/>
    </font>
    <font>
      <sz val="8"/>
      <name val="Arial"/>
      <family val="2"/>
    </font>
    <font>
      <b/>
      <i/>
      <sz val="10"/>
      <name val="Trebuchet MS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Verdana"/>
      <family val="2"/>
    </font>
    <font>
      <b/>
      <sz val="10"/>
      <name val="Verdana"/>
      <family val="2"/>
    </font>
    <font>
      <sz val="7"/>
      <name val="Verdana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18"/>
      <name val="Trebuchet MS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8"/>
      <name val="Calibri"/>
      <family val="2"/>
    </font>
    <font>
      <b/>
      <i/>
      <u val="single"/>
      <sz val="12"/>
      <name val="Calibri"/>
      <family val="2"/>
    </font>
    <font>
      <sz val="8"/>
      <color indexed="8"/>
      <name val="Verdana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8"/>
      <color theme="1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>
        <color theme="0" tint="-0.4999699890613556"/>
      </top>
      <bottom style="thin">
        <color theme="0" tint="-0.4999699890613556"/>
      </bottom>
    </border>
    <border>
      <left style="thin"/>
      <right style="thin"/>
      <top style="thin">
        <color theme="0" tint="-0.4999699890613556"/>
      </top>
      <bottom style="medium"/>
    </border>
    <border>
      <left style="medium"/>
      <right style="thin"/>
      <top style="medium"/>
      <bottom style="thin">
        <color theme="0" tint="-0.4999699890613556"/>
      </bottom>
    </border>
    <border>
      <left style="thin"/>
      <right style="thin"/>
      <top style="medium"/>
      <bottom style="thin">
        <color theme="0" tint="-0.4999699890613556"/>
      </bottom>
    </border>
    <border>
      <left style="thin"/>
      <right>
        <color indexed="63"/>
      </right>
      <top style="medium"/>
      <bottom style="thin">
        <color theme="0" tint="-0.4999699890613556"/>
      </bottom>
    </border>
    <border>
      <left style="thin">
        <color indexed="23"/>
      </left>
      <right style="thin">
        <color indexed="23"/>
      </right>
      <top style="medium"/>
      <bottom style="thin">
        <color theme="0" tint="-0.4999699890613556"/>
      </bottom>
    </border>
    <border>
      <left>
        <color indexed="63"/>
      </left>
      <right style="thin"/>
      <top style="medium"/>
      <bottom style="thin">
        <color theme="0" tint="-0.4999699890613556"/>
      </bottom>
    </border>
    <border>
      <left style="thin"/>
      <right style="medium"/>
      <top style="medium"/>
      <bottom style="thin">
        <color theme="0" tint="-0.4999699890613556"/>
      </bottom>
    </border>
    <border>
      <left style="medium"/>
      <right style="thin"/>
      <top style="thin">
        <color theme="0" tint="-0.4999699890613556"/>
      </top>
      <bottom style="thin">
        <color theme="0" tint="-0.4999699890613556"/>
      </bottom>
    </border>
    <border>
      <left style="thin"/>
      <right>
        <color indexed="63"/>
      </right>
      <top style="thin">
        <color theme="0" tint="-0.4999699890613556"/>
      </top>
      <bottom style="thin">
        <color theme="0" tint="-0.4999699890613556"/>
      </bottom>
    </border>
    <border>
      <left style="thin">
        <color indexed="23"/>
      </left>
      <right style="thin">
        <color indexed="23"/>
      </right>
      <top style="thin">
        <color theme="0" tint="-0.4999699890613556"/>
      </top>
      <bottom style="thin">
        <color theme="0" tint="-0.4999699890613556"/>
      </bottom>
    </border>
    <border>
      <left>
        <color indexed="63"/>
      </left>
      <right style="thin"/>
      <top style="thin">
        <color theme="0" tint="-0.4999699890613556"/>
      </top>
      <bottom style="thin">
        <color theme="0" tint="-0.4999699890613556"/>
      </bottom>
    </border>
    <border>
      <left style="thin"/>
      <right style="medium"/>
      <top style="thin">
        <color theme="0" tint="-0.4999699890613556"/>
      </top>
      <bottom style="thin">
        <color theme="0" tint="-0.4999699890613556"/>
      </bottom>
    </border>
    <border>
      <left style="medium"/>
      <right style="thin"/>
      <top style="thin">
        <color theme="0" tint="-0.4999699890613556"/>
      </top>
      <bottom style="medium"/>
    </border>
    <border>
      <left style="thin"/>
      <right>
        <color indexed="63"/>
      </right>
      <top style="thin">
        <color theme="0" tint="-0.4999699890613556"/>
      </top>
      <bottom style="medium"/>
    </border>
    <border>
      <left style="thin">
        <color indexed="23"/>
      </left>
      <right style="thin">
        <color indexed="23"/>
      </right>
      <top style="thin">
        <color theme="0" tint="-0.4999699890613556"/>
      </top>
      <bottom style="medium"/>
    </border>
    <border>
      <left>
        <color indexed="63"/>
      </left>
      <right style="thin"/>
      <top style="thin">
        <color theme="0" tint="-0.4999699890613556"/>
      </top>
      <bottom style="medium"/>
    </border>
    <border>
      <left style="thin"/>
      <right style="medium"/>
      <top style="thin">
        <color theme="0" tint="-0.4999699890613556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>
        <color indexed="23"/>
      </left>
      <right style="thin">
        <color indexed="2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29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27" borderId="1" applyNumberFormat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96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0" fontId="2" fillId="33" borderId="0" xfId="0" applyFont="1" applyFill="1" applyBorder="1" applyAlignment="1">
      <alignment horizontal="left" vertical="center" wrapText="1"/>
    </xf>
    <xf numFmtId="0" fontId="4" fillId="33" borderId="0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3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0" fontId="3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/>
    </xf>
    <xf numFmtId="164" fontId="3" fillId="33" borderId="10" xfId="0" applyNumberFormat="1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2" fontId="3" fillId="33" borderId="10" xfId="0" applyNumberFormat="1" applyFont="1" applyFill="1" applyBorder="1" applyAlignment="1">
      <alignment/>
    </xf>
    <xf numFmtId="0" fontId="3" fillId="33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/>
    </xf>
    <xf numFmtId="164" fontId="3" fillId="33" borderId="0" xfId="0" applyNumberFormat="1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2" fontId="4" fillId="33" borderId="0" xfId="0" applyNumberFormat="1" applyFont="1" applyFill="1" applyBorder="1" applyAlignment="1">
      <alignment vertical="center"/>
    </xf>
    <xf numFmtId="2" fontId="4" fillId="0" borderId="0" xfId="0" applyNumberFormat="1" applyFont="1" applyFill="1" applyBorder="1" applyAlignment="1">
      <alignment horizontal="center" wrapText="1"/>
    </xf>
    <xf numFmtId="164" fontId="4" fillId="33" borderId="11" xfId="0" applyNumberFormat="1" applyFont="1" applyFill="1" applyBorder="1" applyAlignment="1">
      <alignment vertical="center"/>
    </xf>
    <xf numFmtId="164" fontId="3" fillId="0" borderId="0" xfId="0" applyNumberFormat="1" applyFont="1" applyFill="1" applyBorder="1" applyAlignment="1">
      <alignment horizontal="center" wrapText="1"/>
    </xf>
    <xf numFmtId="164" fontId="0" fillId="0" borderId="0" xfId="0" applyNumberFormat="1" applyAlignment="1">
      <alignment/>
    </xf>
    <xf numFmtId="0" fontId="7" fillId="33" borderId="0" xfId="0" applyFont="1" applyFill="1" applyAlignment="1">
      <alignment/>
    </xf>
    <xf numFmtId="0" fontId="0" fillId="0" borderId="0" xfId="0" applyAlignment="1">
      <alignment horizontal="center"/>
    </xf>
    <xf numFmtId="0" fontId="10" fillId="0" borderId="0" xfId="0" applyFont="1" applyAlignment="1">
      <alignment horizontal="center"/>
    </xf>
    <xf numFmtId="164" fontId="11" fillId="0" borderId="0" xfId="0" applyNumberFormat="1" applyFont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/>
    </xf>
    <xf numFmtId="0" fontId="3" fillId="33" borderId="15" xfId="0" applyFont="1" applyFill="1" applyBorder="1" applyAlignment="1">
      <alignment/>
    </xf>
    <xf numFmtId="164" fontId="3" fillId="33" borderId="15" xfId="0" applyNumberFormat="1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/>
    </xf>
    <xf numFmtId="0" fontId="3" fillId="33" borderId="17" xfId="0" applyFont="1" applyFill="1" applyBorder="1" applyAlignment="1">
      <alignment horizontal="center"/>
    </xf>
    <xf numFmtId="0" fontId="3" fillId="33" borderId="18" xfId="0" applyFont="1" applyFill="1" applyBorder="1" applyAlignment="1">
      <alignment horizontal="center"/>
    </xf>
    <xf numFmtId="0" fontId="4" fillId="33" borderId="15" xfId="0" applyFont="1" applyFill="1" applyBorder="1" applyAlignment="1">
      <alignment horizontal="center"/>
    </xf>
    <xf numFmtId="164" fontId="3" fillId="33" borderId="19" xfId="0" applyNumberFormat="1" applyFont="1" applyFill="1" applyBorder="1" applyAlignment="1">
      <alignment/>
    </xf>
    <xf numFmtId="0" fontId="3" fillId="33" borderId="20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left" wrapText="1"/>
    </xf>
    <xf numFmtId="164" fontId="3" fillId="33" borderId="12" xfId="0" applyNumberFormat="1" applyFont="1" applyFill="1" applyBorder="1" applyAlignment="1">
      <alignment horizontal="center" wrapText="1"/>
    </xf>
    <xf numFmtId="0" fontId="3" fillId="33" borderId="21" xfId="0" applyFont="1" applyFill="1" applyBorder="1" applyAlignment="1">
      <alignment horizontal="center" wrapText="1"/>
    </xf>
    <xf numFmtId="0" fontId="3" fillId="33" borderId="22" xfId="0" applyFont="1" applyFill="1" applyBorder="1" applyAlignment="1">
      <alignment horizontal="center" wrapText="1"/>
    </xf>
    <xf numFmtId="0" fontId="3" fillId="33" borderId="23" xfId="0" applyFont="1" applyFill="1" applyBorder="1" applyAlignment="1">
      <alignment horizontal="center" wrapText="1"/>
    </xf>
    <xf numFmtId="0" fontId="4" fillId="33" borderId="12" xfId="0" applyFont="1" applyFill="1" applyBorder="1" applyAlignment="1">
      <alignment horizontal="center"/>
    </xf>
    <xf numFmtId="164" fontId="3" fillId="33" borderId="24" xfId="0" applyNumberFormat="1" applyFont="1" applyFill="1" applyBorder="1" applyAlignment="1">
      <alignment/>
    </xf>
    <xf numFmtId="0" fontId="3" fillId="33" borderId="12" xfId="0" applyFont="1" applyFill="1" applyBorder="1" applyAlignment="1">
      <alignment/>
    </xf>
    <xf numFmtId="164" fontId="3" fillId="33" borderId="12" xfId="0" applyNumberFormat="1" applyFont="1" applyFill="1" applyBorder="1" applyAlignment="1">
      <alignment horizontal="center"/>
    </xf>
    <xf numFmtId="0" fontId="3" fillId="33" borderId="21" xfId="0" applyFont="1" applyFill="1" applyBorder="1" applyAlignment="1">
      <alignment horizontal="center"/>
    </xf>
    <xf numFmtId="0" fontId="3" fillId="33" borderId="22" xfId="0" applyFont="1" applyFill="1" applyBorder="1" applyAlignment="1">
      <alignment horizontal="center"/>
    </xf>
    <xf numFmtId="0" fontId="3" fillId="33" borderId="23" xfId="0" applyFont="1" applyFill="1" applyBorder="1" applyAlignment="1">
      <alignment horizontal="center"/>
    </xf>
    <xf numFmtId="0" fontId="3" fillId="33" borderId="23" xfId="0" applyFont="1" applyFill="1" applyBorder="1" applyAlignment="1" quotePrefix="1">
      <alignment horizontal="center"/>
    </xf>
    <xf numFmtId="0" fontId="3" fillId="33" borderId="25" xfId="0" applyFont="1" applyFill="1" applyBorder="1" applyAlignment="1">
      <alignment horizontal="center"/>
    </xf>
    <xf numFmtId="0" fontId="3" fillId="33" borderId="13" xfId="0" applyFont="1" applyFill="1" applyBorder="1" applyAlignment="1">
      <alignment/>
    </xf>
    <xf numFmtId="164" fontId="3" fillId="33" borderId="13" xfId="0" applyNumberFormat="1" applyFont="1" applyFill="1" applyBorder="1" applyAlignment="1">
      <alignment horizontal="center"/>
    </xf>
    <xf numFmtId="0" fontId="3" fillId="33" borderId="26" xfId="0" applyFont="1" applyFill="1" applyBorder="1" applyAlignment="1">
      <alignment horizontal="center"/>
    </xf>
    <xf numFmtId="0" fontId="3" fillId="33" borderId="27" xfId="0" applyFont="1" applyFill="1" applyBorder="1" applyAlignment="1">
      <alignment horizontal="center"/>
    </xf>
    <xf numFmtId="0" fontId="3" fillId="33" borderId="28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164" fontId="3" fillId="33" borderId="29" xfId="0" applyNumberFormat="1" applyFont="1" applyFill="1" applyBorder="1" applyAlignment="1">
      <alignment/>
    </xf>
    <xf numFmtId="0" fontId="0" fillId="34" borderId="0" xfId="0" applyFill="1" applyAlignment="1">
      <alignment/>
    </xf>
    <xf numFmtId="0" fontId="0" fillId="34" borderId="0" xfId="0" applyFill="1" applyBorder="1" applyAlignment="1">
      <alignment/>
    </xf>
    <xf numFmtId="0" fontId="13" fillId="0" borderId="0" xfId="0" applyFont="1" applyAlignment="1">
      <alignment/>
    </xf>
    <xf numFmtId="0" fontId="13" fillId="34" borderId="0" xfId="0" applyFont="1" applyFill="1" applyAlignment="1">
      <alignment/>
    </xf>
    <xf numFmtId="0" fontId="14" fillId="34" borderId="0" xfId="0" applyFont="1" applyFill="1" applyAlignment="1">
      <alignment/>
    </xf>
    <xf numFmtId="167" fontId="12" fillId="0" borderId="0" xfId="0" applyNumberFormat="1" applyFont="1" applyFill="1" applyBorder="1" applyAlignment="1">
      <alignment horizontal="center" wrapText="1"/>
    </xf>
    <xf numFmtId="0" fontId="4" fillId="33" borderId="30" xfId="0" applyFont="1" applyFill="1" applyBorder="1" applyAlignment="1">
      <alignment horizontal="center"/>
    </xf>
    <xf numFmtId="168" fontId="3" fillId="33" borderId="15" xfId="0" applyNumberFormat="1" applyFont="1" applyFill="1" applyBorder="1" applyAlignment="1">
      <alignment horizontal="center"/>
    </xf>
    <xf numFmtId="168" fontId="3" fillId="33" borderId="12" xfId="0" applyNumberFormat="1" applyFont="1" applyFill="1" applyBorder="1" applyAlignment="1">
      <alignment horizontal="center" wrapText="1"/>
    </xf>
    <xf numFmtId="168" fontId="3" fillId="33" borderId="12" xfId="0" applyNumberFormat="1" applyFont="1" applyFill="1" applyBorder="1" applyAlignment="1">
      <alignment horizontal="center"/>
    </xf>
    <xf numFmtId="168" fontId="3" fillId="33" borderId="13" xfId="0" applyNumberFormat="1" applyFont="1" applyFill="1" applyBorder="1" applyAlignment="1">
      <alignment horizontal="center"/>
    </xf>
    <xf numFmtId="0" fontId="1" fillId="34" borderId="0" xfId="0" applyFont="1" applyFill="1" applyBorder="1" applyAlignment="1">
      <alignment horizontal="left"/>
    </xf>
    <xf numFmtId="0" fontId="5" fillId="34" borderId="0" xfId="0" applyFont="1" applyFill="1" applyAlignment="1">
      <alignment horizontal="center"/>
    </xf>
    <xf numFmtId="0" fontId="1" fillId="34" borderId="0" xfId="0" applyFont="1" applyFill="1" applyAlignment="1">
      <alignment horizontal="left"/>
    </xf>
    <xf numFmtId="0" fontId="0" fillId="34" borderId="0" xfId="0" applyFill="1" applyBorder="1" applyAlignment="1">
      <alignment horizontal="left" indent="13"/>
    </xf>
    <xf numFmtId="0" fontId="33" fillId="35" borderId="31" xfId="0" applyFont="1" applyFill="1" applyBorder="1" applyAlignment="1">
      <alignment horizontal="center" vertical="center" wrapText="1"/>
    </xf>
    <xf numFmtId="0" fontId="33" fillId="35" borderId="32" xfId="0" applyFont="1" applyFill="1" applyBorder="1" applyAlignment="1">
      <alignment horizontal="center" vertical="center" wrapText="1"/>
    </xf>
    <xf numFmtId="0" fontId="33" fillId="35" borderId="33" xfId="0" applyFont="1" applyFill="1" applyBorder="1" applyAlignment="1">
      <alignment horizontal="center" vertical="center" wrapText="1"/>
    </xf>
    <xf numFmtId="164" fontId="4" fillId="33" borderId="0" xfId="0" applyNumberFormat="1" applyFont="1" applyFill="1" applyBorder="1" applyAlignment="1">
      <alignment vertical="center"/>
    </xf>
    <xf numFmtId="0" fontId="3" fillId="33" borderId="15" xfId="0" applyFont="1" applyFill="1" applyBorder="1" applyAlignment="1">
      <alignment horizontal="center"/>
    </xf>
    <xf numFmtId="0" fontId="53" fillId="33" borderId="18" xfId="0" applyFont="1" applyFill="1" applyBorder="1" applyAlignment="1">
      <alignment horizontal="center"/>
    </xf>
    <xf numFmtId="0" fontId="1" fillId="34" borderId="0" xfId="0" applyFont="1" applyFill="1" applyAlignment="1">
      <alignment horizontal="left" indent="2"/>
    </xf>
    <xf numFmtId="0" fontId="1" fillId="34" borderId="0" xfId="0" applyFont="1" applyFill="1" applyBorder="1" applyAlignment="1">
      <alignment horizontal="center"/>
    </xf>
    <xf numFmtId="0" fontId="33" fillId="35" borderId="34" xfId="0" applyFont="1" applyFill="1" applyBorder="1" applyAlignment="1">
      <alignment horizontal="center" vertical="center" wrapText="1"/>
    </xf>
    <xf numFmtId="0" fontId="33" fillId="35" borderId="35" xfId="0" applyFont="1" applyFill="1" applyBorder="1" applyAlignment="1">
      <alignment horizontal="center" vertical="center" wrapText="1"/>
    </xf>
    <xf numFmtId="0" fontId="33" fillId="35" borderId="36" xfId="0" applyFont="1" applyFill="1" applyBorder="1" applyAlignment="1">
      <alignment horizontal="center" wrapText="1"/>
    </xf>
    <xf numFmtId="0" fontId="33" fillId="35" borderId="37" xfId="0" applyFont="1" applyFill="1" applyBorder="1" applyAlignment="1">
      <alignment horizontal="center" wrapText="1"/>
    </xf>
    <xf numFmtId="0" fontId="33" fillId="35" borderId="38" xfId="0" applyFont="1" applyFill="1" applyBorder="1" applyAlignment="1">
      <alignment horizontal="center" wrapText="1"/>
    </xf>
    <xf numFmtId="0" fontId="33" fillId="35" borderId="39" xfId="0" applyFont="1" applyFill="1" applyBorder="1" applyAlignment="1">
      <alignment horizontal="center" vertical="center" wrapText="1"/>
    </xf>
    <xf numFmtId="0" fontId="33" fillId="35" borderId="40" xfId="0" applyFont="1" applyFill="1" applyBorder="1" applyAlignment="1">
      <alignment horizontal="center" vertical="center" wrapText="1"/>
    </xf>
    <xf numFmtId="0" fontId="15" fillId="34" borderId="0" xfId="0" applyFont="1" applyFill="1" applyBorder="1" applyAlignment="1">
      <alignment horizontal="center"/>
    </xf>
    <xf numFmtId="0" fontId="33" fillId="35" borderId="39" xfId="0" applyFont="1" applyFill="1" applyBorder="1" applyAlignment="1">
      <alignment horizontal="center" vertical="center"/>
    </xf>
    <xf numFmtId="0" fontId="33" fillId="35" borderId="40" xfId="0" applyFont="1" applyFill="1" applyBorder="1" applyAlignment="1">
      <alignment horizontal="center" vertical="center"/>
    </xf>
    <xf numFmtId="0" fontId="33" fillId="35" borderId="41" xfId="0" applyFont="1" applyFill="1" applyBorder="1" applyAlignment="1">
      <alignment horizontal="center" vertical="center"/>
    </xf>
    <xf numFmtId="0" fontId="33" fillId="35" borderId="42" xfId="0" applyFont="1" applyFill="1" applyBorder="1" applyAlignment="1">
      <alignment horizontal="center" vertical="center"/>
    </xf>
    <xf numFmtId="0" fontId="33" fillId="35" borderId="39" xfId="0" applyFont="1" applyFill="1" applyBorder="1" applyAlignment="1">
      <alignment horizontal="center" wrapText="1"/>
    </xf>
    <xf numFmtId="0" fontId="33" fillId="35" borderId="40" xfId="0" applyFont="1" applyFill="1" applyBorder="1" applyAlignment="1">
      <alignment horizontal="center" wrapText="1"/>
    </xf>
    <xf numFmtId="0" fontId="34" fillId="33" borderId="0" xfId="0" applyFont="1" applyFill="1" applyBorder="1" applyAlignment="1">
      <alignment horizontal="left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dxfs count="7">
    <dxf>
      <font>
        <strike/>
        <color indexed="10"/>
      </font>
    </dxf>
    <dxf>
      <font>
        <strike/>
        <color indexed="10"/>
      </font>
    </dxf>
    <dxf>
      <font>
        <strike/>
        <color indexed="10"/>
      </font>
    </dxf>
    <dxf>
      <font>
        <strike/>
        <color indexed="10"/>
      </font>
    </dxf>
    <dxf>
      <font>
        <strike/>
        <color indexed="10"/>
      </font>
    </dxf>
    <dxf>
      <font>
        <strike/>
        <color indexed="10"/>
      </font>
    </dxf>
    <dxf>
      <font>
        <strike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2"/>
  <sheetViews>
    <sheetView tabSelected="1" workbookViewId="0" topLeftCell="A2">
      <selection activeCell="N43" sqref="A43:N70"/>
    </sheetView>
  </sheetViews>
  <sheetFormatPr defaultColWidth="9.140625" defaultRowHeight="12.75"/>
  <cols>
    <col min="1" max="1" width="3.28125" style="0" customWidth="1"/>
    <col min="2" max="2" width="24.57421875" style="0" customWidth="1"/>
    <col min="3" max="3" width="4.8515625" style="0" customWidth="1"/>
    <col min="4" max="4" width="6.140625" style="0" customWidth="1"/>
    <col min="5" max="10" width="5.00390625" style="0" customWidth="1"/>
    <col min="11" max="11" width="5.7109375" style="0" customWidth="1"/>
    <col min="12" max="12" width="4.28125" style="0" customWidth="1"/>
    <col min="13" max="13" width="7.57421875" style="0" customWidth="1"/>
    <col min="15" max="15" width="6.28125" style="0" customWidth="1"/>
    <col min="16" max="16" width="8.421875" style="0" hidden="1" customWidth="1"/>
    <col min="17" max="18" width="6.28125" style="23" hidden="1" customWidth="1"/>
    <col min="19" max="19" width="6.28125" style="23" customWidth="1"/>
    <col min="20" max="20" width="6.28125" style="0" customWidth="1"/>
  </cols>
  <sheetData>
    <row r="1" spans="1:13" ht="24" customHeight="1">
      <c r="A1" s="88" t="s">
        <v>23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</row>
    <row r="2" spans="1:13" ht="16.5" customHeight="1">
      <c r="A2" s="80" t="s">
        <v>14</v>
      </c>
      <c r="B2" s="80"/>
      <c r="C2" s="80"/>
      <c r="D2" s="80"/>
      <c r="E2" s="79" t="s">
        <v>16</v>
      </c>
      <c r="F2" s="79"/>
      <c r="G2" s="79"/>
      <c r="H2" s="79"/>
      <c r="I2" s="79"/>
      <c r="J2" s="79"/>
      <c r="K2" s="79"/>
      <c r="L2" s="79"/>
      <c r="M2" s="79"/>
    </row>
    <row r="3" spans="1:13" ht="12" customHeight="1">
      <c r="A3" s="58"/>
      <c r="B3" s="69"/>
      <c r="C3" s="70"/>
      <c r="D3" s="70"/>
      <c r="E3" s="70"/>
      <c r="F3" s="70"/>
      <c r="G3" s="70"/>
      <c r="H3" s="71"/>
      <c r="I3" s="58"/>
      <c r="J3" s="70"/>
      <c r="K3" s="70"/>
      <c r="L3" s="70"/>
      <c r="M3" s="70"/>
    </row>
    <row r="4" spans="1:13" ht="12" customHeight="1">
      <c r="A4" s="58"/>
      <c r="B4" s="72"/>
      <c r="C4" s="59"/>
      <c r="D4" s="59"/>
      <c r="E4" s="59"/>
      <c r="F4" s="59"/>
      <c r="G4" s="59"/>
      <c r="H4" s="59"/>
      <c r="I4" s="58"/>
      <c r="J4" s="58"/>
      <c r="K4" s="58"/>
      <c r="L4" s="58"/>
      <c r="M4" s="58"/>
    </row>
    <row r="5" spans="1:13" ht="12.75" customHeight="1">
      <c r="A5" s="22"/>
      <c r="B5" s="95" t="s">
        <v>17</v>
      </c>
      <c r="C5" s="95"/>
      <c r="D5" s="95"/>
      <c r="E5" s="2"/>
      <c r="F5" s="2"/>
      <c r="G5" s="2"/>
      <c r="H5" s="2"/>
      <c r="I5" s="1"/>
      <c r="J5" s="1"/>
      <c r="K5" s="1"/>
      <c r="L5" s="1"/>
      <c r="M5" s="1"/>
    </row>
    <row r="6" spans="1:13" ht="3" customHeight="1" thickBot="1">
      <c r="A6" s="1"/>
      <c r="B6" s="3"/>
      <c r="C6" s="4"/>
      <c r="D6" s="4"/>
      <c r="E6" s="4"/>
      <c r="F6" s="4"/>
      <c r="G6" s="4"/>
      <c r="H6" s="4"/>
      <c r="I6" s="4"/>
      <c r="J6" s="4"/>
      <c r="K6" s="4"/>
      <c r="L6" s="4"/>
      <c r="M6" s="1"/>
    </row>
    <row r="7" spans="1:13" ht="11.25" customHeight="1">
      <c r="A7" s="91" t="s">
        <v>8</v>
      </c>
      <c r="B7" s="86" t="s">
        <v>0</v>
      </c>
      <c r="C7" s="93" t="s">
        <v>1</v>
      </c>
      <c r="D7" s="89" t="s">
        <v>2</v>
      </c>
      <c r="E7" s="83" t="s">
        <v>3</v>
      </c>
      <c r="F7" s="84"/>
      <c r="G7" s="85"/>
      <c r="H7" s="83" t="s">
        <v>4</v>
      </c>
      <c r="I7" s="84"/>
      <c r="J7" s="85"/>
      <c r="K7" s="86" t="s">
        <v>5</v>
      </c>
      <c r="L7" s="86" t="s">
        <v>7</v>
      </c>
      <c r="M7" s="81" t="s">
        <v>6</v>
      </c>
    </row>
    <row r="8" spans="1:15" ht="11.25" customHeight="1" thickBot="1">
      <c r="A8" s="92"/>
      <c r="B8" s="87"/>
      <c r="C8" s="94"/>
      <c r="D8" s="90"/>
      <c r="E8" s="73">
        <v>1</v>
      </c>
      <c r="F8" s="74">
        <v>2</v>
      </c>
      <c r="G8" s="75">
        <v>3</v>
      </c>
      <c r="H8" s="73">
        <v>1</v>
      </c>
      <c r="I8" s="74">
        <v>2</v>
      </c>
      <c r="J8" s="75">
        <v>3</v>
      </c>
      <c r="K8" s="87"/>
      <c r="L8" s="87"/>
      <c r="M8" s="82"/>
      <c r="O8" s="5"/>
    </row>
    <row r="9" spans="1:18" ht="12.75" customHeight="1">
      <c r="A9" s="28">
        <v>1</v>
      </c>
      <c r="B9" s="29" t="s">
        <v>18</v>
      </c>
      <c r="C9" s="65">
        <v>98</v>
      </c>
      <c r="D9" s="30">
        <v>69.2</v>
      </c>
      <c r="E9" s="31">
        <v>45</v>
      </c>
      <c r="F9" s="32">
        <v>50</v>
      </c>
      <c r="G9" s="33">
        <v>55</v>
      </c>
      <c r="H9" s="31">
        <v>75</v>
      </c>
      <c r="I9" s="32">
        <v>-80</v>
      </c>
      <c r="J9" s="78">
        <v>80</v>
      </c>
      <c r="K9" s="34">
        <f aca="true" t="shared" si="0" ref="K9:K14">Q9+R9</f>
        <v>135</v>
      </c>
      <c r="L9" s="77">
        <v>40</v>
      </c>
      <c r="M9" s="35">
        <v>293.8</v>
      </c>
      <c r="O9" s="6"/>
      <c r="P9" s="63">
        <f>IF(D9&lt;174.393,10^(0.794358141*((LOG10(D9/174.393))^2)),1)</f>
        <v>1.3427747907422485</v>
      </c>
      <c r="Q9" s="64">
        <f>IF(AND(E9&lt;=0,F9&lt;=0,G9&lt;=0),0,MAX(E9:G9))</f>
        <v>55</v>
      </c>
      <c r="R9" s="64">
        <f>IF(AND(H9&lt;=0,I9&lt;=0,J9&lt;=0),0,MAX(H9:J9))</f>
        <v>80</v>
      </c>
    </row>
    <row r="10" spans="1:18" ht="12.75" customHeight="1">
      <c r="A10" s="36">
        <v>2</v>
      </c>
      <c r="B10" s="37" t="s">
        <v>19</v>
      </c>
      <c r="C10" s="66">
        <v>1</v>
      </c>
      <c r="D10" s="38">
        <v>60.3</v>
      </c>
      <c r="E10" s="39">
        <v>48</v>
      </c>
      <c r="F10" s="40">
        <v>-52</v>
      </c>
      <c r="G10" s="41">
        <v>55</v>
      </c>
      <c r="H10" s="39">
        <v>60</v>
      </c>
      <c r="I10" s="40">
        <v>65</v>
      </c>
      <c r="J10" s="41">
        <v>70</v>
      </c>
      <c r="K10" s="42">
        <f t="shared" si="0"/>
        <v>125</v>
      </c>
      <c r="L10" s="26">
        <v>60</v>
      </c>
      <c r="M10" s="43">
        <f>IF(ISBLANK(D10)=TRUE,"",ROUND(IF(AND(Q10&gt;0,R10&gt;0),P10*K10+L10,P10*K10),1))</f>
        <v>244.5</v>
      </c>
      <c r="O10" s="6"/>
      <c r="P10" s="63">
        <f>IF(D10&lt;174.393,10^(0.794358141*((LOG10(D10/174.393))^2)),1)</f>
        <v>1.4756144437375456</v>
      </c>
      <c r="Q10" s="64">
        <f>IF(AND(E10&lt;=0,F10&lt;=0,G10&lt;=0),0,MAX(E10:G10))</f>
        <v>55</v>
      </c>
      <c r="R10" s="64">
        <f>IF(AND(H10&lt;=0,I10&lt;=0,J10&lt;=0),0,MAX(H10:J10))</f>
        <v>70</v>
      </c>
    </row>
    <row r="11" spans="1:18" ht="12.75" customHeight="1">
      <c r="A11" s="36">
        <v>3</v>
      </c>
      <c r="B11" s="44" t="s">
        <v>20</v>
      </c>
      <c r="C11" s="67">
        <v>98</v>
      </c>
      <c r="D11" s="45">
        <v>61.9</v>
      </c>
      <c r="E11" s="46">
        <v>70</v>
      </c>
      <c r="F11" s="47">
        <v>75</v>
      </c>
      <c r="G11" s="48">
        <v>80</v>
      </c>
      <c r="H11" s="46">
        <v>92</v>
      </c>
      <c r="I11" s="47">
        <v>97</v>
      </c>
      <c r="J11" s="48">
        <v>-101</v>
      </c>
      <c r="K11" s="42">
        <f t="shared" si="0"/>
        <v>177</v>
      </c>
      <c r="L11" s="26">
        <v>40</v>
      </c>
      <c r="M11" s="43">
        <f>IF(ISBLANK(D11)=TRUE,"",ROUND(IF(AND(Q11&gt;0,R11&gt;0),P11*K11+L11,P11*K11),1))</f>
        <v>296.3</v>
      </c>
      <c r="O11" s="6"/>
      <c r="P11" s="63">
        <f>IF(D11&lt;174.393,10^(0.794358141*((LOG10(D11/174.393))^2)),1)</f>
        <v>1.447911483738571</v>
      </c>
      <c r="Q11" s="64">
        <f>IF(AND(E11&lt;=0,F11&lt;=0,G11&lt;=0),0,MAX(E11:G11))</f>
        <v>80</v>
      </c>
      <c r="R11" s="64">
        <f>IF(AND(H11&lt;=0,I11&lt;=0,J11&lt;=0),0,MAX(H11:J11))</f>
        <v>97</v>
      </c>
    </row>
    <row r="12" spans="1:18" ht="12.75" customHeight="1">
      <c r="A12" s="36">
        <v>4</v>
      </c>
      <c r="B12" s="44" t="s">
        <v>21</v>
      </c>
      <c r="C12" s="67">
        <v>0</v>
      </c>
      <c r="D12" s="45">
        <v>76.1</v>
      </c>
      <c r="E12" s="46">
        <v>70</v>
      </c>
      <c r="F12" s="47">
        <v>74</v>
      </c>
      <c r="G12" s="49">
        <v>-79</v>
      </c>
      <c r="H12" s="46">
        <v>80</v>
      </c>
      <c r="I12" s="47">
        <v>85</v>
      </c>
      <c r="J12" s="48">
        <v>90</v>
      </c>
      <c r="K12" s="42">
        <f t="shared" si="0"/>
        <v>164</v>
      </c>
      <c r="L12" s="26">
        <v>60</v>
      </c>
      <c r="M12" s="43">
        <f>IF(ISBLANK(D12)=TRUE,"",ROUND(IF(AND(Q12&gt;0,R12&gt;0),P12*K12+L12,P12*K12),1))</f>
        <v>267.9</v>
      </c>
      <c r="O12" s="6"/>
      <c r="P12" s="63">
        <f>IF(D12&lt;174.393,10^(0.794358141*((LOG10(D12/174.393))^2)),1)</f>
        <v>1.2677435652286109</v>
      </c>
      <c r="Q12" s="64">
        <f>IF(AND(E12&lt;=0,F12&lt;=0,G12&lt;=0),0,MAX(E12:G12))</f>
        <v>74</v>
      </c>
      <c r="R12" s="64">
        <f>IF(AND(H12&lt;=0,I12&lt;=0,J12&lt;=0),0,MAX(H12:J12))</f>
        <v>90</v>
      </c>
    </row>
    <row r="13" spans="1:18" ht="12.75" customHeight="1">
      <c r="A13" s="36">
        <v>5</v>
      </c>
      <c r="B13" s="44" t="s">
        <v>22</v>
      </c>
      <c r="C13" s="67">
        <v>98</v>
      </c>
      <c r="D13" s="45"/>
      <c r="E13" s="46"/>
      <c r="F13" s="47"/>
      <c r="G13" s="48"/>
      <c r="H13" s="46"/>
      <c r="I13" s="47"/>
      <c r="J13" s="48"/>
      <c r="K13" s="42">
        <f t="shared" si="0"/>
        <v>0</v>
      </c>
      <c r="L13" s="26">
        <v>40</v>
      </c>
      <c r="M13" s="43">
        <f>IF(ISBLANK(D13)=TRUE,"",ROUND(IF(AND(Q13&gt;0,R13&gt;0),P13*K13+L13,P13*K13),1))</f>
      </c>
      <c r="O13" s="7"/>
      <c r="P13" s="63" t="e">
        <f>IF(D13&lt;174.393,10^(0.794358141*((LOG10(D13/174.393))^2)),1)</f>
        <v>#NUM!</v>
      </c>
      <c r="Q13" s="64">
        <f>IF(AND(E13&lt;=0,F13&lt;=0,G13&lt;=0),0,MAX(E13:G13))</f>
        <v>0</v>
      </c>
      <c r="R13" s="64">
        <f>IF(AND(H13&lt;=0,I13&lt;=0,J13&lt;=0),0,MAX(H13:J13))</f>
        <v>0</v>
      </c>
    </row>
    <row r="14" spans="1:18" ht="12.75" customHeight="1" thickBot="1">
      <c r="A14" s="50">
        <v>6</v>
      </c>
      <c r="B14" s="51" t="s">
        <v>34</v>
      </c>
      <c r="C14" s="68">
        <v>95</v>
      </c>
      <c r="D14" s="52"/>
      <c r="E14" s="53"/>
      <c r="F14" s="54"/>
      <c r="G14" s="55"/>
      <c r="H14" s="53"/>
      <c r="I14" s="54"/>
      <c r="J14" s="55"/>
      <c r="K14" s="56">
        <f t="shared" si="0"/>
        <v>0</v>
      </c>
      <c r="L14" s="27">
        <v>0</v>
      </c>
      <c r="M14" s="57">
        <f>IF(ISBLANK(D14)=TRUE,"",ROUND(IF(AND(Q14&gt;0,R14&gt;0),P14*K14+L14,P14*K14),1))</f>
      </c>
      <c r="O14" s="7"/>
      <c r="P14" s="63" t="e">
        <f>IF(D14&lt;174.393,10^(0.794358141*((LOG10(D14/174.393))^2)),1)</f>
        <v>#NUM!</v>
      </c>
      <c r="Q14" s="64">
        <f>IF(AND(E14&lt;=0,F14&lt;=0,G14&lt;=0),0,MAX(E14:G14))</f>
        <v>0</v>
      </c>
      <c r="R14" s="64">
        <f>IF(AND(H14&lt;=0,I14&lt;=0,J14&lt;=0),0,MAX(H14:J14))</f>
        <v>0</v>
      </c>
    </row>
    <row r="15" spans="1:18" ht="12.75" customHeight="1" thickBot="1">
      <c r="A15" s="13"/>
      <c r="B15" s="14"/>
      <c r="C15" s="13"/>
      <c r="D15" s="15"/>
      <c r="E15" s="13"/>
      <c r="F15" s="13"/>
      <c r="G15" s="13"/>
      <c r="H15" s="13"/>
      <c r="I15" s="13"/>
      <c r="J15" s="13"/>
      <c r="K15" s="16"/>
      <c r="L15" s="16"/>
      <c r="M15" s="19">
        <f>IF(COUNTA(D9:D14)=6,SUM(M9:M14)-MIN(M9:M14),SUM(M9:M14))</f>
        <v>1102.5</v>
      </c>
      <c r="O15" s="7"/>
      <c r="P15" s="63" t="e">
        <f>IF(D15&lt;174.393,10^(0.794358141*((LOG10(D15/174.393))^2)),1)</f>
        <v>#NUM!</v>
      </c>
      <c r="Q15" s="64">
        <f>IF(AND(E15&lt;=0,F15&lt;=0,G15&lt;=0),0,MAX(E15:G15))</f>
        <v>0</v>
      </c>
      <c r="R15" s="64">
        <f>IF(AND(H15&lt;=0,I15&lt;=0,J15&lt;=0),0,MAX(H15:J15))</f>
        <v>0</v>
      </c>
    </row>
    <row r="16" spans="1:18" ht="4.5" customHeight="1">
      <c r="A16" s="13"/>
      <c r="B16" s="14"/>
      <c r="C16" s="13"/>
      <c r="D16" s="15"/>
      <c r="E16" s="13"/>
      <c r="F16" s="13"/>
      <c r="G16" s="13"/>
      <c r="H16" s="13"/>
      <c r="I16" s="13"/>
      <c r="J16" s="13"/>
      <c r="K16" s="16"/>
      <c r="L16" s="16"/>
      <c r="M16" s="76"/>
      <c r="O16" s="7"/>
      <c r="P16" s="63"/>
      <c r="Q16" s="64"/>
      <c r="R16" s="64"/>
    </row>
    <row r="17" spans="1:18" ht="12.75" customHeight="1">
      <c r="A17" s="22"/>
      <c r="B17" s="95" t="s">
        <v>24</v>
      </c>
      <c r="C17" s="95"/>
      <c r="D17" s="95"/>
      <c r="E17" s="13"/>
      <c r="F17" s="13"/>
      <c r="G17" s="13"/>
      <c r="H17" s="13"/>
      <c r="I17" s="13"/>
      <c r="J17" s="13"/>
      <c r="K17" s="16"/>
      <c r="L17" s="16"/>
      <c r="M17" s="17"/>
      <c r="O17" s="7"/>
      <c r="P17" s="63" t="e">
        <f>IF(D17&lt;174.393,10^(0.794358141*((LOG10(D17/174.393))^2)),1)</f>
        <v>#NUM!</v>
      </c>
      <c r="Q17" s="64">
        <f>IF(AND(E17&lt;=0,F17&lt;=0,G17&lt;=0),0,MAX(E17:G17))</f>
        <v>0</v>
      </c>
      <c r="R17" s="64">
        <f>IF(AND(H17&lt;=0,I17&lt;=0,J17&lt;=0),0,MAX(H17:J17))</f>
        <v>0</v>
      </c>
    </row>
    <row r="18" spans="1:18" ht="3" customHeight="1" thickBot="1">
      <c r="A18" s="8"/>
      <c r="B18" s="9"/>
      <c r="C18" s="8"/>
      <c r="D18" s="10"/>
      <c r="E18" s="8"/>
      <c r="F18" s="8"/>
      <c r="G18" s="8"/>
      <c r="H18" s="8"/>
      <c r="I18" s="8"/>
      <c r="J18" s="8"/>
      <c r="K18" s="11"/>
      <c r="L18" s="11"/>
      <c r="M18" s="12"/>
      <c r="O18" s="7"/>
      <c r="P18" s="63" t="e">
        <f>IF(D18&lt;174.393,10^(0.794358141*((LOG10(D18/174.393))^2)),1)</f>
        <v>#NUM!</v>
      </c>
      <c r="Q18" s="64">
        <f>IF(AND(E18&lt;=0,F18&lt;=0,G18&lt;=0),0,MAX(E18:G18))</f>
        <v>0</v>
      </c>
      <c r="R18" s="64">
        <f>IF(AND(H18&lt;=0,I18&lt;=0,J18&lt;=0),0,MAX(H18:J18))</f>
        <v>0</v>
      </c>
    </row>
    <row r="19" spans="1:18" ht="11.25" customHeight="1">
      <c r="A19" s="91" t="s">
        <v>8</v>
      </c>
      <c r="B19" s="86" t="s">
        <v>0</v>
      </c>
      <c r="C19" s="93" t="s">
        <v>1</v>
      </c>
      <c r="D19" s="89" t="s">
        <v>2</v>
      </c>
      <c r="E19" s="83" t="s">
        <v>3</v>
      </c>
      <c r="F19" s="84"/>
      <c r="G19" s="85"/>
      <c r="H19" s="83" t="s">
        <v>4</v>
      </c>
      <c r="I19" s="84"/>
      <c r="J19" s="85"/>
      <c r="K19" s="86" t="s">
        <v>5</v>
      </c>
      <c r="L19" s="86" t="s">
        <v>7</v>
      </c>
      <c r="M19" s="81" t="s">
        <v>6</v>
      </c>
      <c r="O19" s="7"/>
      <c r="P19" s="63">
        <f>IF(D19&lt;174.393,10^(0.794358141*((LOG10(D19/174.393))^2)),1)</f>
        <v>1</v>
      </c>
      <c r="Q19" s="64">
        <f>IF(AND(E19&lt;=0,F19&lt;=0,G19&lt;=0),0,MAX(E19:G19))</f>
        <v>0</v>
      </c>
      <c r="R19" s="64">
        <f>IF(AND(H19&lt;=0,I19&lt;=0,J19&lt;=0),0,MAX(H19:J19))</f>
        <v>0</v>
      </c>
    </row>
    <row r="20" spans="1:18" ht="11.25" customHeight="1" thickBot="1">
      <c r="A20" s="92"/>
      <c r="B20" s="87"/>
      <c r="C20" s="94"/>
      <c r="D20" s="90"/>
      <c r="E20" s="73">
        <v>1</v>
      </c>
      <c r="F20" s="74">
        <v>2</v>
      </c>
      <c r="G20" s="75">
        <v>3</v>
      </c>
      <c r="H20" s="73">
        <v>1</v>
      </c>
      <c r="I20" s="74">
        <v>2</v>
      </c>
      <c r="J20" s="75">
        <v>3</v>
      </c>
      <c r="K20" s="87"/>
      <c r="L20" s="87"/>
      <c r="M20" s="82"/>
      <c r="O20" s="7"/>
      <c r="P20" s="63" t="e">
        <f>IF(D20&lt;174.393,10^(0.794358141*((LOG10(D20/174.393))^2)),1)</f>
        <v>#NUM!</v>
      </c>
      <c r="Q20" s="64">
        <f>IF(AND(E20&lt;=0,F20&lt;=0,G20&lt;=0),0,MAX(E20:G20))</f>
        <v>3</v>
      </c>
      <c r="R20" s="64">
        <f>IF(AND(H20&lt;=0,I20&lt;=0,J20&lt;=0),0,MAX(H20:J20))</f>
        <v>3</v>
      </c>
    </row>
    <row r="21" spans="1:18" ht="12.75" customHeight="1">
      <c r="A21" s="28">
        <v>1</v>
      </c>
      <c r="B21" s="29" t="s">
        <v>25</v>
      </c>
      <c r="C21" s="65">
        <v>97</v>
      </c>
      <c r="D21" s="30">
        <v>62.6</v>
      </c>
      <c r="E21" s="31">
        <v>40</v>
      </c>
      <c r="F21" s="32">
        <v>43</v>
      </c>
      <c r="G21" s="33">
        <v>47</v>
      </c>
      <c r="H21" s="31">
        <v>50</v>
      </c>
      <c r="I21" s="32">
        <v>55</v>
      </c>
      <c r="J21" s="33">
        <v>60</v>
      </c>
      <c r="K21" s="34">
        <f aca="true" t="shared" si="1" ref="K21:K26">Q21+R21</f>
        <v>107</v>
      </c>
      <c r="L21" s="77">
        <v>0</v>
      </c>
      <c r="M21" s="35">
        <v>215.2</v>
      </c>
      <c r="O21" s="18"/>
      <c r="P21" s="63">
        <f>IF(D21&lt;174.393,10^(0.794358141*((LOG10(D21/174.393))^2)),1)</f>
        <v>1.4363846564414793</v>
      </c>
      <c r="Q21" s="64">
        <f>IF(AND(E21&lt;=0,F21&lt;=0,G21&lt;=0),0,MAX(E21:G21))</f>
        <v>47</v>
      </c>
      <c r="R21" s="64">
        <f>IF(AND(H21&lt;=0,I21&lt;=0,J21&lt;=0),0,MAX(H21:J21))</f>
        <v>60</v>
      </c>
    </row>
    <row r="22" spans="1:18" ht="12.75" customHeight="1">
      <c r="A22" s="36">
        <v>2</v>
      </c>
      <c r="B22" s="37" t="s">
        <v>26</v>
      </c>
      <c r="C22" s="66">
        <v>99</v>
      </c>
      <c r="D22" s="38">
        <v>61.2</v>
      </c>
      <c r="E22" s="39">
        <v>30</v>
      </c>
      <c r="F22" s="40">
        <v>35</v>
      </c>
      <c r="G22" s="41">
        <v>37</v>
      </c>
      <c r="H22" s="39">
        <v>-40</v>
      </c>
      <c r="I22" s="40">
        <v>40</v>
      </c>
      <c r="J22" s="41">
        <v>47</v>
      </c>
      <c r="K22" s="42">
        <f t="shared" si="1"/>
        <v>84</v>
      </c>
      <c r="L22" s="26">
        <v>40</v>
      </c>
      <c r="M22" s="43">
        <v>211.7</v>
      </c>
      <c r="O22" s="7"/>
      <c r="P22" s="63">
        <f>IF(D22&lt;174.393,10^(0.794358141*((LOG10(D22/174.393))^2)),1)</f>
        <v>1.4597930351254058</v>
      </c>
      <c r="Q22" s="64">
        <f>IF(AND(E22&lt;=0,F22&lt;=0,G22&lt;=0),0,MAX(E22:G22))</f>
        <v>37</v>
      </c>
      <c r="R22" s="64">
        <f>IF(AND(H22&lt;=0,I22&lt;=0,J22&lt;=0),0,MAX(H22:J22))</f>
        <v>47</v>
      </c>
    </row>
    <row r="23" spans="1:18" ht="12.75" customHeight="1">
      <c r="A23" s="36">
        <v>3</v>
      </c>
      <c r="B23" s="44" t="s">
        <v>27</v>
      </c>
      <c r="C23" s="67">
        <v>97</v>
      </c>
      <c r="D23" s="45">
        <v>68.8</v>
      </c>
      <c r="E23" s="46">
        <v>-40</v>
      </c>
      <c r="F23" s="47">
        <v>40</v>
      </c>
      <c r="G23" s="48">
        <v>45</v>
      </c>
      <c r="H23" s="46">
        <v>50</v>
      </c>
      <c r="I23" s="47">
        <v>-55</v>
      </c>
      <c r="J23" s="48">
        <v>55</v>
      </c>
      <c r="K23" s="42">
        <f t="shared" si="1"/>
        <v>100</v>
      </c>
      <c r="L23" s="26">
        <v>0</v>
      </c>
      <c r="M23" s="43">
        <v>188.7</v>
      </c>
      <c r="O23" s="7"/>
      <c r="P23" s="63">
        <f>IF(D23&lt;174.393,10^(0.794358141*((LOG10(D23/174.393))^2)),1)</f>
        <v>1.3477639711159257</v>
      </c>
      <c r="Q23" s="64">
        <f>IF(AND(E23&lt;=0,F23&lt;=0,G23&lt;=0),0,MAX(E23:G23))</f>
        <v>45</v>
      </c>
      <c r="R23" s="64">
        <f>IF(AND(H23&lt;=0,I23&lt;=0,J23&lt;=0),0,MAX(H23:J23))</f>
        <v>55</v>
      </c>
    </row>
    <row r="24" spans="1:18" ht="12.75" customHeight="1">
      <c r="A24" s="36">
        <v>4</v>
      </c>
      <c r="B24" s="44" t="s">
        <v>28</v>
      </c>
      <c r="C24" s="67">
        <v>98</v>
      </c>
      <c r="D24" s="45">
        <v>71.4</v>
      </c>
      <c r="E24" s="46">
        <v>70</v>
      </c>
      <c r="F24" s="47">
        <v>-75</v>
      </c>
      <c r="G24" s="49">
        <v>-75</v>
      </c>
      <c r="H24" s="46">
        <v>90</v>
      </c>
      <c r="I24" s="47">
        <v>-97</v>
      </c>
      <c r="J24" s="48">
        <v>-97</v>
      </c>
      <c r="K24" s="42">
        <f t="shared" si="1"/>
        <v>160</v>
      </c>
      <c r="L24" s="26">
        <v>40</v>
      </c>
      <c r="M24" s="43">
        <f>IF(ISBLANK(D24)=TRUE,"",ROUND(IF(AND(Q24&gt;0,R24&gt;0),P24*K24+L24,P24*K24),1))</f>
        <v>250.7</v>
      </c>
      <c r="O24" s="6"/>
      <c r="P24" s="63">
        <f>IF(D24&lt;174.393,10^(0.794358141*((LOG10(D24/174.393))^2)),1)</f>
        <v>1.316684123454289</v>
      </c>
      <c r="Q24" s="64">
        <f>IF(AND(E24&lt;=0,F24&lt;=0,G24&lt;=0),0,MAX(E24:G24))</f>
        <v>70</v>
      </c>
      <c r="R24" s="64">
        <f>IF(AND(H24&lt;=0,I24&lt;=0,J24&lt;=0),0,MAX(H24:J24))</f>
        <v>90</v>
      </c>
    </row>
    <row r="25" spans="1:18" ht="12.75" customHeight="1">
      <c r="A25" s="36">
        <v>5</v>
      </c>
      <c r="B25" s="44"/>
      <c r="C25" s="67"/>
      <c r="D25" s="45"/>
      <c r="E25" s="46"/>
      <c r="F25" s="47"/>
      <c r="G25" s="48"/>
      <c r="H25" s="46"/>
      <c r="I25" s="47"/>
      <c r="J25" s="48"/>
      <c r="K25" s="42">
        <f t="shared" si="1"/>
        <v>0</v>
      </c>
      <c r="L25" s="26">
        <f>IF(C25="","",IF(OR(C25=1,C25=0,C25=99,C25=98,C25=97),"35",IF(OR(C25=96,C25=95,C25=94),25,0)))</f>
      </c>
      <c r="M25" s="43">
        <f>IF(ISBLANK(D25)=TRUE,"",ROUND(IF(AND(Q25&gt;0,R25&gt;0),P25*K25+L25,P25*K25),1))</f>
      </c>
      <c r="O25" s="6"/>
      <c r="P25" s="63" t="e">
        <f>IF(D25&lt;174.393,10^(0.794358141*((LOG10(D25/174.393))^2)),1)</f>
        <v>#NUM!</v>
      </c>
      <c r="Q25" s="64">
        <f>IF(AND(E25&lt;=0,F25&lt;=0,G25&lt;=0),0,MAX(E25:G25))</f>
        <v>0</v>
      </c>
      <c r="R25" s="64">
        <f>IF(AND(H25&lt;=0,I25&lt;=0,J25&lt;=0),0,MAX(H25:J25))</f>
        <v>0</v>
      </c>
    </row>
    <row r="26" spans="1:18" ht="12.75" customHeight="1" thickBot="1">
      <c r="A26" s="50">
        <v>6</v>
      </c>
      <c r="B26" s="51"/>
      <c r="C26" s="68"/>
      <c r="D26" s="52"/>
      <c r="E26" s="53"/>
      <c r="F26" s="54"/>
      <c r="G26" s="55"/>
      <c r="H26" s="53"/>
      <c r="I26" s="54"/>
      <c r="J26" s="55"/>
      <c r="K26" s="56">
        <f t="shared" si="1"/>
        <v>0</v>
      </c>
      <c r="L26" s="27">
        <f>IF(C26="","",IF(OR(C26=1,C26=0,C26=99,C26=98,C26=97),"35",IF(OR(C26=96,C26=95,C26=94),25,0)))</f>
      </c>
      <c r="M26" s="57">
        <f>IF(ISBLANK(D26)=TRUE,"",ROUND(IF(AND(Q26&gt;0,R26&gt;0),P26*K26+L26,P26*K26),1))</f>
      </c>
      <c r="O26" s="6"/>
      <c r="P26" s="63" t="e">
        <f>IF(D26&lt;174.393,10^(0.794358141*((LOG10(D26/174.393))^2)),1)</f>
        <v>#NUM!</v>
      </c>
      <c r="Q26" s="64">
        <f>IF(AND(E26&lt;=0,F26&lt;=0,G26&lt;=0),0,MAX(E26:G26))</f>
        <v>0</v>
      </c>
      <c r="R26" s="64">
        <f>IF(AND(H26&lt;=0,I26&lt;=0,J26&lt;=0),0,MAX(H26:J26))</f>
        <v>0</v>
      </c>
    </row>
    <row r="27" spans="1:18" ht="12.75" customHeight="1" thickBot="1">
      <c r="A27" s="13"/>
      <c r="B27" s="14"/>
      <c r="C27" s="13"/>
      <c r="D27" s="15"/>
      <c r="E27" s="13"/>
      <c r="F27" s="13"/>
      <c r="G27" s="13"/>
      <c r="H27" s="13"/>
      <c r="I27" s="13"/>
      <c r="J27" s="13"/>
      <c r="K27" s="16"/>
      <c r="L27" s="16"/>
      <c r="M27" s="19">
        <f>IF(COUNTA(D21:D26)=6,SUM(M21:M26)-MIN(M21:M26),SUM(M21:M26))</f>
        <v>866.3</v>
      </c>
      <c r="O27" s="6"/>
      <c r="P27" s="63" t="e">
        <f>IF(D27&lt;174.393,10^(0.794358141*((LOG10(D27/174.393))^2)),1)</f>
        <v>#NUM!</v>
      </c>
      <c r="Q27" s="64">
        <f>IF(AND(E27&lt;=0,F27&lt;=0,G27&lt;=0),0,MAX(E27:G27))</f>
        <v>0</v>
      </c>
      <c r="R27" s="64">
        <f>IF(AND(H27&lt;=0,I27&lt;=0,J27&lt;=0),0,MAX(H27:J27))</f>
        <v>0</v>
      </c>
    </row>
    <row r="28" spans="1:18" ht="4.5" customHeight="1">
      <c r="A28" s="13"/>
      <c r="B28" s="14"/>
      <c r="C28" s="13"/>
      <c r="D28" s="15"/>
      <c r="E28" s="13"/>
      <c r="F28" s="13"/>
      <c r="G28" s="13"/>
      <c r="H28" s="13"/>
      <c r="I28" s="13"/>
      <c r="J28" s="13"/>
      <c r="K28" s="16"/>
      <c r="L28" s="16"/>
      <c r="M28" s="76"/>
      <c r="O28" s="6"/>
      <c r="P28" s="63"/>
      <c r="Q28" s="64"/>
      <c r="R28" s="64"/>
    </row>
    <row r="29" spans="1:18" ht="12.75" customHeight="1">
      <c r="A29" s="22"/>
      <c r="B29" s="95" t="s">
        <v>29</v>
      </c>
      <c r="C29" s="95"/>
      <c r="D29" s="95"/>
      <c r="E29" s="13"/>
      <c r="F29" s="13"/>
      <c r="G29" s="13"/>
      <c r="H29" s="13"/>
      <c r="I29" s="13"/>
      <c r="J29" s="13"/>
      <c r="K29" s="16"/>
      <c r="L29" s="16"/>
      <c r="M29" s="17"/>
      <c r="O29" s="6"/>
      <c r="P29" s="63" t="e">
        <f>IF(D29&lt;174.393,10^(0.794358141*((LOG10(D29/174.393))^2)),1)</f>
        <v>#NUM!</v>
      </c>
      <c r="Q29" s="64">
        <f>IF(AND(E29&lt;=0,F29&lt;=0,G29&lt;=0),0,MAX(E29:G29))</f>
        <v>0</v>
      </c>
      <c r="R29" s="64">
        <f>IF(AND(H29&lt;=0,I29&lt;=0,J29&lt;=0),0,MAX(H29:J29))</f>
        <v>0</v>
      </c>
    </row>
    <row r="30" spans="1:18" ht="3" customHeight="1" thickBot="1">
      <c r="A30" s="13"/>
      <c r="B30" s="14"/>
      <c r="C30" s="13"/>
      <c r="D30" s="15"/>
      <c r="E30" s="13"/>
      <c r="F30" s="13"/>
      <c r="G30" s="13"/>
      <c r="H30" s="13"/>
      <c r="I30" s="13"/>
      <c r="J30" s="13"/>
      <c r="K30" s="16"/>
      <c r="L30" s="16"/>
      <c r="M30" s="17"/>
      <c r="O30" s="6"/>
      <c r="P30" s="63" t="e">
        <f>IF(D30&lt;174.393,10^(0.794358141*((LOG10(D30/174.393))^2)),1)</f>
        <v>#NUM!</v>
      </c>
      <c r="Q30" s="64">
        <f>IF(AND(E30&lt;=0,F30&lt;=0,G30&lt;=0),0,MAX(E30:G30))</f>
        <v>0</v>
      </c>
      <c r="R30" s="64">
        <f>IF(AND(H30&lt;=0,I30&lt;=0,J30&lt;=0),0,MAX(H30:J30))</f>
        <v>0</v>
      </c>
    </row>
    <row r="31" spans="1:19" ht="11.25" customHeight="1">
      <c r="A31" s="91" t="s">
        <v>8</v>
      </c>
      <c r="B31" s="86" t="s">
        <v>0</v>
      </c>
      <c r="C31" s="93" t="s">
        <v>1</v>
      </c>
      <c r="D31" s="89" t="s">
        <v>2</v>
      </c>
      <c r="E31" s="83" t="s">
        <v>3</v>
      </c>
      <c r="F31" s="84"/>
      <c r="G31" s="85"/>
      <c r="H31" s="83" t="s">
        <v>4</v>
      </c>
      <c r="I31" s="84"/>
      <c r="J31" s="85"/>
      <c r="K31" s="86" t="s">
        <v>5</v>
      </c>
      <c r="L31" s="86" t="s">
        <v>7</v>
      </c>
      <c r="M31" s="81" t="s">
        <v>6</v>
      </c>
      <c r="O31" s="6"/>
      <c r="P31" s="63">
        <f>IF(D31&lt;174.393,10^(0.794358141*((LOG10(D31/174.393))^2)),1)</f>
        <v>1</v>
      </c>
      <c r="Q31" s="64">
        <f>IF(AND(E31&lt;=0,F31&lt;=0,G31&lt;=0),0,MAX(E31:G31))</f>
        <v>0</v>
      </c>
      <c r="R31" s="64">
        <f>IF(AND(H31&lt;=0,I31&lt;=0,J31&lt;=0),0,MAX(H31:J31))</f>
        <v>0</v>
      </c>
      <c r="S31" s="24"/>
    </row>
    <row r="32" spans="1:19" ht="11.25" customHeight="1" thickBot="1">
      <c r="A32" s="92"/>
      <c r="B32" s="87"/>
      <c r="C32" s="94"/>
      <c r="D32" s="90"/>
      <c r="E32" s="73">
        <v>1</v>
      </c>
      <c r="F32" s="74">
        <v>2</v>
      </c>
      <c r="G32" s="75">
        <v>3</v>
      </c>
      <c r="H32" s="73">
        <v>1</v>
      </c>
      <c r="I32" s="74">
        <v>2</v>
      </c>
      <c r="J32" s="75">
        <v>3</v>
      </c>
      <c r="K32" s="87"/>
      <c r="L32" s="87"/>
      <c r="M32" s="82"/>
      <c r="O32" s="6"/>
      <c r="P32" s="63" t="e">
        <f>IF(D32&lt;174.393,10^(0.794358141*((LOG10(D32/174.393))^2)),1)</f>
        <v>#NUM!</v>
      </c>
      <c r="Q32" s="64">
        <f>IF(AND(E32&lt;=0,F32&lt;=0,G32&lt;=0),0,MAX(E32:G32))</f>
        <v>3</v>
      </c>
      <c r="R32" s="64">
        <f>IF(AND(H32&lt;=0,I32&lt;=0,J32&lt;=0),0,MAX(H32:J32))</f>
        <v>3</v>
      </c>
      <c r="S32" s="24"/>
    </row>
    <row r="33" spans="1:19" ht="12.75" customHeight="1">
      <c r="A33" s="28">
        <v>1</v>
      </c>
      <c r="B33" s="29" t="s">
        <v>30</v>
      </c>
      <c r="C33" s="65">
        <v>96</v>
      </c>
      <c r="D33" s="30">
        <v>69.6</v>
      </c>
      <c r="E33" s="31">
        <v>95</v>
      </c>
      <c r="F33" s="32">
        <v>100</v>
      </c>
      <c r="G33" s="33">
        <v>-104</v>
      </c>
      <c r="H33" s="31">
        <v>125</v>
      </c>
      <c r="I33" s="32">
        <v>130</v>
      </c>
      <c r="J33" s="33">
        <v>-134</v>
      </c>
      <c r="K33" s="34">
        <f aca="true" t="shared" si="2" ref="K33:K38">Q33+R33</f>
        <v>230</v>
      </c>
      <c r="L33" s="77">
        <v>0</v>
      </c>
      <c r="M33" s="35">
        <f aca="true" t="shared" si="3" ref="M33:M38">IF(ISBLANK(D33)=TRUE,"",ROUND(IF(AND(Q33&gt;0,R33&gt;0),P33*K33+L33,P33*K33),1))</f>
        <v>307.7</v>
      </c>
      <c r="O33" s="20"/>
      <c r="P33" s="63">
        <f>IF(D33&lt;174.393,10^(0.794358141*((LOG10(D33/174.393))^2)),1)</f>
        <v>1.3378634301606933</v>
      </c>
      <c r="Q33" s="64">
        <f>IF(AND(E33&lt;=0,F33&lt;=0,G33&lt;=0),0,MAX(E33:G33))</f>
        <v>100</v>
      </c>
      <c r="R33" s="64">
        <f>IF(AND(H33&lt;=0,I33&lt;=0,J33&lt;=0),0,MAX(H33:J33))</f>
        <v>130</v>
      </c>
      <c r="S33" s="25"/>
    </row>
    <row r="34" spans="1:19" ht="12.75" customHeight="1">
      <c r="A34" s="36">
        <v>2</v>
      </c>
      <c r="B34" s="37" t="s">
        <v>31</v>
      </c>
      <c r="C34" s="66">
        <v>1</v>
      </c>
      <c r="D34" s="38">
        <v>35.4</v>
      </c>
      <c r="E34" s="39">
        <v>-23</v>
      </c>
      <c r="F34" s="40">
        <v>-23</v>
      </c>
      <c r="G34" s="41">
        <v>23</v>
      </c>
      <c r="H34" s="39">
        <v>30</v>
      </c>
      <c r="I34" s="40">
        <v>32</v>
      </c>
      <c r="J34" s="41">
        <v>35</v>
      </c>
      <c r="K34" s="42">
        <f t="shared" si="2"/>
        <v>58</v>
      </c>
      <c r="L34" s="26">
        <v>60</v>
      </c>
      <c r="M34" s="43">
        <f t="shared" si="3"/>
        <v>199.4</v>
      </c>
      <c r="O34" s="20"/>
      <c r="P34" s="63">
        <f>IF(D34&lt;174.393,10^(0.794358141*((LOG10(D34/174.393))^2)),1)</f>
        <v>2.404184439302031</v>
      </c>
      <c r="Q34" s="64">
        <f>IF(AND(E34&lt;=0,F34&lt;=0,G34&lt;=0),0,MAX(E34:G34))</f>
        <v>23</v>
      </c>
      <c r="R34" s="64">
        <f>IF(AND(H34&lt;=0,I34&lt;=0,J34&lt;=0),0,MAX(H34:J34))</f>
        <v>35</v>
      </c>
      <c r="S34" s="25"/>
    </row>
    <row r="35" spans="1:19" ht="12.75" customHeight="1">
      <c r="A35" s="36">
        <v>3</v>
      </c>
      <c r="B35" s="44" t="s">
        <v>32</v>
      </c>
      <c r="C35" s="67">
        <v>99</v>
      </c>
      <c r="D35" s="45">
        <v>66.3</v>
      </c>
      <c r="E35" s="46">
        <v>60</v>
      </c>
      <c r="F35" s="47">
        <v>65</v>
      </c>
      <c r="G35" s="48">
        <v>-67</v>
      </c>
      <c r="H35" s="46">
        <v>80</v>
      </c>
      <c r="I35" s="47">
        <v>85</v>
      </c>
      <c r="J35" s="48">
        <v>-88</v>
      </c>
      <c r="K35" s="42">
        <f t="shared" si="2"/>
        <v>150</v>
      </c>
      <c r="L35" s="26">
        <v>40</v>
      </c>
      <c r="M35" s="43">
        <f t="shared" si="3"/>
        <v>247.1</v>
      </c>
      <c r="O35" s="20"/>
      <c r="P35" s="63">
        <f>IF(D35&lt;174.393,10^(0.794358141*((LOG10(D35/174.393))^2)),1)</f>
        <v>1.3808138431523411</v>
      </c>
      <c r="Q35" s="64">
        <f>IF(AND(E35&lt;=0,F35&lt;=0,G35&lt;=0),0,MAX(E35:G35))</f>
        <v>65</v>
      </c>
      <c r="R35" s="64">
        <f>IF(AND(H35&lt;=0,I35&lt;=0,J35&lt;=0),0,MAX(H35:J35))</f>
        <v>85</v>
      </c>
      <c r="S35" s="25"/>
    </row>
    <row r="36" spans="1:19" ht="12.75" customHeight="1">
      <c r="A36" s="36">
        <v>4</v>
      </c>
      <c r="B36" s="44" t="s">
        <v>33</v>
      </c>
      <c r="C36" s="67">
        <v>1</v>
      </c>
      <c r="D36" s="45">
        <v>36.9</v>
      </c>
      <c r="E36" s="46">
        <v>45</v>
      </c>
      <c r="F36" s="47">
        <v>48</v>
      </c>
      <c r="G36" s="49">
        <v>50</v>
      </c>
      <c r="H36" s="46">
        <v>60</v>
      </c>
      <c r="I36" s="47">
        <v>63</v>
      </c>
      <c r="J36" s="48">
        <v>-65</v>
      </c>
      <c r="K36" s="42">
        <f t="shared" si="2"/>
        <v>113</v>
      </c>
      <c r="L36" s="26">
        <v>60</v>
      </c>
      <c r="M36" s="43">
        <f t="shared" si="3"/>
        <v>319.7</v>
      </c>
      <c r="O36" s="20"/>
      <c r="P36" s="63">
        <f>IF(D36&lt;174.393,10^(0.794358141*((LOG10(D36/174.393))^2)),1)</f>
        <v>2.2982449231447624</v>
      </c>
      <c r="Q36" s="64">
        <f>IF(AND(E36&lt;=0,F36&lt;=0,G36&lt;=0),0,MAX(E36:G36))</f>
        <v>50</v>
      </c>
      <c r="R36" s="64">
        <f>IF(AND(H36&lt;=0,I36&lt;=0,J36&lt;=0),0,MAX(H36:J36))</f>
        <v>63</v>
      </c>
      <c r="S36" s="25"/>
    </row>
    <row r="37" spans="1:19" ht="12.75" customHeight="1">
      <c r="A37" s="36">
        <v>5</v>
      </c>
      <c r="B37" s="44"/>
      <c r="C37" s="67"/>
      <c r="D37" s="45"/>
      <c r="E37" s="46"/>
      <c r="F37" s="47"/>
      <c r="G37" s="48"/>
      <c r="H37" s="46"/>
      <c r="I37" s="47"/>
      <c r="J37" s="48"/>
      <c r="K37" s="42">
        <f t="shared" si="2"/>
        <v>0</v>
      </c>
      <c r="L37" s="26">
        <f>IF(C37="","",IF(OR(C37=1,C37=0,C37=99,C37=98,C37=97),"35",IF(OR(C37=96,C37=95,C37=94),25,0)))</f>
      </c>
      <c r="M37" s="43">
        <f t="shared" si="3"/>
      </c>
      <c r="O37" s="20"/>
      <c r="P37" s="63" t="e">
        <f>IF(D37&lt;174.393,10^(0.794358141*((LOG10(D37/174.393))^2)),1)</f>
        <v>#NUM!</v>
      </c>
      <c r="Q37" s="64">
        <f>IF(AND(E37&lt;=0,F37&lt;=0,G37&lt;=0),0,MAX(E37:G37))</f>
        <v>0</v>
      </c>
      <c r="R37" s="64">
        <f>IF(AND(H37&lt;=0,I37&lt;=0,J37&lt;=0),0,MAX(H37:J37))</f>
        <v>0</v>
      </c>
      <c r="S37" s="25"/>
    </row>
    <row r="38" spans="1:19" ht="12.75" customHeight="1" thickBot="1">
      <c r="A38" s="50">
        <v>6</v>
      </c>
      <c r="B38" s="51"/>
      <c r="C38" s="68"/>
      <c r="D38" s="52"/>
      <c r="E38" s="53"/>
      <c r="F38" s="54"/>
      <c r="G38" s="55"/>
      <c r="H38" s="53"/>
      <c r="I38" s="54"/>
      <c r="J38" s="55"/>
      <c r="K38" s="56">
        <f t="shared" si="2"/>
        <v>0</v>
      </c>
      <c r="L38" s="27">
        <f>IF(C38="","",IF(OR(C38=1,C38=0,C38=99,C38=98,C38=97),"35",IF(OR(C38=96,C38=95,C38=94),25,0)))</f>
      </c>
      <c r="M38" s="57">
        <f t="shared" si="3"/>
      </c>
      <c r="O38" s="20"/>
      <c r="P38" s="63" t="e">
        <f>IF(D38&lt;174.393,10^(0.794358141*((LOG10(D38/174.393))^2)),1)</f>
        <v>#NUM!</v>
      </c>
      <c r="Q38" s="64">
        <f>IF(AND(E38&lt;=0,F38&lt;=0,G38&lt;=0),0,MAX(E38:G38))</f>
        <v>0</v>
      </c>
      <c r="R38" s="64">
        <f>IF(AND(H38&lt;=0,I38&lt;=0,J38&lt;=0),0,MAX(H38:J38))</f>
        <v>0</v>
      </c>
      <c r="S38" s="25"/>
    </row>
    <row r="39" spans="1:19" ht="12.75" customHeight="1" thickBot="1">
      <c r="A39" s="13"/>
      <c r="B39" s="14"/>
      <c r="C39" s="13"/>
      <c r="D39" s="15"/>
      <c r="E39" s="13"/>
      <c r="F39" s="13"/>
      <c r="G39" s="13"/>
      <c r="H39" s="13"/>
      <c r="I39" s="13"/>
      <c r="J39" s="13"/>
      <c r="K39" s="16"/>
      <c r="L39" s="16"/>
      <c r="M39" s="19">
        <f>IF(COUNTA(D33:D38)=6,SUM(M33:M38)-MIN(M33:M38),SUM(M33:M38))</f>
        <v>1073.9</v>
      </c>
      <c r="O39" s="21"/>
      <c r="P39" s="63" t="e">
        <f>IF(D39&lt;174.393,10^(0.794358141*((LOG10(D39/174.393))^2)),1)</f>
        <v>#NUM!</v>
      </c>
      <c r="Q39" s="64">
        <f>IF(AND(E39&lt;=0,F39&lt;=0,G39&lt;=0),0,MAX(E39:G39))</f>
        <v>0</v>
      </c>
      <c r="R39" s="64">
        <f>IF(AND(H39&lt;=0,I39&lt;=0,J39&lt;=0),0,MAX(H39:J39))</f>
        <v>0</v>
      </c>
      <c r="S39" s="25"/>
    </row>
    <row r="40" spans="1:19" ht="4.5" customHeight="1">
      <c r="A40" s="13"/>
      <c r="B40" s="14"/>
      <c r="C40" s="13"/>
      <c r="D40" s="15"/>
      <c r="E40" s="13"/>
      <c r="F40" s="13"/>
      <c r="G40" s="13"/>
      <c r="H40" s="13"/>
      <c r="I40" s="13"/>
      <c r="J40" s="13"/>
      <c r="K40" s="16"/>
      <c r="L40" s="16"/>
      <c r="M40" s="76"/>
      <c r="O40" s="21"/>
      <c r="P40" s="63"/>
      <c r="Q40" s="64"/>
      <c r="R40" s="64"/>
      <c r="S40" s="25"/>
    </row>
    <row r="41" spans="1:19" ht="12.75" customHeight="1">
      <c r="A41" s="22"/>
      <c r="B41" s="95"/>
      <c r="C41" s="95"/>
      <c r="D41" s="95"/>
      <c r="E41" s="13"/>
      <c r="F41" s="13"/>
      <c r="G41" s="13"/>
      <c r="H41" s="13"/>
      <c r="I41" s="13"/>
      <c r="J41" s="13"/>
      <c r="K41" s="16"/>
      <c r="L41" s="16"/>
      <c r="M41" s="17"/>
      <c r="O41" s="6"/>
      <c r="P41" s="63" t="e">
        <f>IF(D41&lt;174.393,10^(0.794358141*((LOG10(D41/174.393))^2)),1)</f>
        <v>#NUM!</v>
      </c>
      <c r="Q41" s="64">
        <f>IF(AND(E41&lt;=0,F41&lt;=0,G41&lt;=0),0,MAX(E41:G41))</f>
        <v>0</v>
      </c>
      <c r="R41" s="64">
        <f>IF(AND(H41&lt;=0,I41&lt;=0,J41&lt;=0),0,MAX(H41:J41))</f>
        <v>0</v>
      </c>
      <c r="S41" s="24"/>
    </row>
    <row r="42" spans="1:19" ht="3" customHeight="1">
      <c r="A42" s="8"/>
      <c r="B42" s="9"/>
      <c r="C42" s="8"/>
      <c r="D42" s="10"/>
      <c r="E42" s="8"/>
      <c r="F42" s="8"/>
      <c r="G42" s="8"/>
      <c r="H42" s="8"/>
      <c r="I42" s="8"/>
      <c r="J42" s="8"/>
      <c r="K42" s="11"/>
      <c r="L42" s="11"/>
      <c r="M42" s="12"/>
      <c r="O42" s="6"/>
      <c r="P42" s="63" t="e">
        <f>IF(D42&lt;174.393,10^(0.794358141*((LOG10(D42/174.393))^2)),1)</f>
        <v>#NUM!</v>
      </c>
      <c r="Q42" s="64">
        <f>IF(AND(E42&lt;=0,F42&lt;=0,G42&lt;=0),0,MAX(E42:G42))</f>
        <v>0</v>
      </c>
      <c r="R42" s="64">
        <f>IF(AND(H42&lt;=0,I42&lt;=0,J42&lt;=0),0,MAX(H42:J42))</f>
        <v>0</v>
      </c>
      <c r="S42" s="24"/>
    </row>
  </sheetData>
  <sheetProtection/>
  <mergeCells count="34">
    <mergeCell ref="B41:D41"/>
    <mergeCell ref="A31:A32"/>
    <mergeCell ref="B31:B32"/>
    <mergeCell ref="C31:C32"/>
    <mergeCell ref="D31:D32"/>
    <mergeCell ref="B5:D5"/>
    <mergeCell ref="B17:D17"/>
    <mergeCell ref="B29:D29"/>
    <mergeCell ref="A19:A20"/>
    <mergeCell ref="B19:B20"/>
    <mergeCell ref="C19:C20"/>
    <mergeCell ref="D19:D20"/>
    <mergeCell ref="A1:M1"/>
    <mergeCell ref="D7:D8"/>
    <mergeCell ref="E7:G7"/>
    <mergeCell ref="H7:J7"/>
    <mergeCell ref="K7:K8"/>
    <mergeCell ref="A7:A8"/>
    <mergeCell ref="B7:B8"/>
    <mergeCell ref="C7:C8"/>
    <mergeCell ref="M7:M8"/>
    <mergeCell ref="L7:L8"/>
    <mergeCell ref="H19:J19"/>
    <mergeCell ref="K19:K20"/>
    <mergeCell ref="L19:L20"/>
    <mergeCell ref="E19:G19"/>
    <mergeCell ref="K31:K32"/>
    <mergeCell ref="L31:L32"/>
    <mergeCell ref="E31:G31"/>
    <mergeCell ref="H31:J31"/>
    <mergeCell ref="E2:M2"/>
    <mergeCell ref="A2:D2"/>
    <mergeCell ref="M31:M32"/>
    <mergeCell ref="M19:M20"/>
  </mergeCells>
  <conditionalFormatting sqref="E9:J18 E29:J30 E41:J42 Q9:R42">
    <cfRule type="cellIs" priority="8" dxfId="0" operator="lessThan" stopIfTrue="1">
      <formula>0</formula>
    </cfRule>
  </conditionalFormatting>
  <conditionalFormatting sqref="E21:J28">
    <cfRule type="cellIs" priority="5" dxfId="0" operator="lessThan" stopIfTrue="1">
      <formula>0</formula>
    </cfRule>
  </conditionalFormatting>
  <conditionalFormatting sqref="E33:J40">
    <cfRule type="cellIs" priority="4" dxfId="0" operator="lessThan" stopIfTrue="1">
      <formula>0</formula>
    </cfRule>
  </conditionalFormatting>
  <printOptions/>
  <pageMargins left="0.7874015748031497" right="0.7874015748031497" top="0.3937007874015748" bottom="0.1968503937007874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B21"/>
  <sheetViews>
    <sheetView zoomScalePageLayoutView="0" workbookViewId="0" topLeftCell="A1">
      <selection activeCell="B20" sqref="B20"/>
    </sheetView>
  </sheetViews>
  <sheetFormatPr defaultColWidth="9.140625" defaultRowHeight="12.75"/>
  <cols>
    <col min="1" max="1" width="3.7109375" style="0" customWidth="1"/>
    <col min="2" max="2" width="93.140625" style="60" customWidth="1"/>
  </cols>
  <sheetData>
    <row r="1" spans="1:2" ht="12.75">
      <c r="A1" s="58"/>
      <c r="B1" s="61"/>
    </row>
    <row r="2" spans="1:2" ht="17.25" customHeight="1">
      <c r="A2" s="58"/>
      <c r="B2" s="61" t="s">
        <v>9</v>
      </c>
    </row>
    <row r="3" spans="1:2" ht="18.75" customHeight="1">
      <c r="A3" s="58"/>
      <c r="B3" s="61" t="s">
        <v>10</v>
      </c>
    </row>
    <row r="4" spans="1:2" ht="18.75" customHeight="1">
      <c r="A4" s="58"/>
      <c r="B4" s="62" t="s">
        <v>11</v>
      </c>
    </row>
    <row r="5" spans="1:2" ht="15.75" customHeight="1">
      <c r="A5" s="58"/>
      <c r="B5" s="62" t="s">
        <v>15</v>
      </c>
    </row>
    <row r="6" spans="1:2" ht="18.75" customHeight="1">
      <c r="A6" s="58"/>
      <c r="B6" s="62" t="s">
        <v>12</v>
      </c>
    </row>
    <row r="7" spans="1:2" ht="18.75" customHeight="1">
      <c r="A7" s="58"/>
      <c r="B7" s="62" t="s">
        <v>13</v>
      </c>
    </row>
    <row r="8" spans="1:2" ht="12.75">
      <c r="A8" s="58"/>
      <c r="B8" s="61"/>
    </row>
    <row r="9" spans="1:2" ht="12.75">
      <c r="A9" s="58"/>
      <c r="B9" s="61"/>
    </row>
    <row r="10" spans="1:2" ht="12.75">
      <c r="A10" s="58"/>
      <c r="B10" s="61"/>
    </row>
    <row r="11" spans="1:2" ht="12.75">
      <c r="A11" s="58"/>
      <c r="B11" s="61"/>
    </row>
    <row r="12" spans="1:2" ht="12.75">
      <c r="A12" s="58"/>
      <c r="B12" s="61"/>
    </row>
    <row r="13" spans="1:2" ht="12.75">
      <c r="A13" s="58"/>
      <c r="B13" s="61"/>
    </row>
    <row r="14" spans="1:2" ht="12.75">
      <c r="A14" s="58"/>
      <c r="B14" s="61"/>
    </row>
    <row r="15" spans="1:2" ht="12.75">
      <c r="A15" s="58"/>
      <c r="B15" s="61"/>
    </row>
    <row r="16" spans="1:2" ht="12.75">
      <c r="A16" s="58"/>
      <c r="B16" s="61"/>
    </row>
    <row r="17" spans="1:2" ht="12.75">
      <c r="A17" s="58"/>
      <c r="B17" s="61"/>
    </row>
    <row r="18" spans="1:2" ht="12.75">
      <c r="A18" s="58"/>
      <c r="B18" s="61"/>
    </row>
    <row r="19" spans="1:2" ht="12.75">
      <c r="A19" s="58"/>
      <c r="B19" s="61"/>
    </row>
    <row r="20" spans="1:2" ht="12.75">
      <c r="A20" s="58"/>
      <c r="B20" s="61"/>
    </row>
    <row r="21" spans="1:2" ht="12.75">
      <c r="A21" s="58"/>
      <c r="B21" s="61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Rafał</dc:creator>
  <cp:keywords/>
  <dc:description/>
  <cp:lastModifiedBy>pzpc</cp:lastModifiedBy>
  <cp:lastPrinted>2010-03-05T08:29:57Z</cp:lastPrinted>
  <dcterms:created xsi:type="dcterms:W3CDTF">2007-03-05T19:17:56Z</dcterms:created>
  <dcterms:modified xsi:type="dcterms:W3CDTF">2015-04-13T12:21:03Z</dcterms:modified>
  <cp:category/>
  <cp:version/>
  <cp:contentType/>
  <cp:contentStatus/>
</cp:coreProperties>
</file>